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4000" yWindow="200" windowWidth="22080" windowHeight="16120" tabRatio="500"/>
  </bookViews>
  <sheets>
    <sheet name="NominalSet" sheetId="3" r:id="rId1"/>
    <sheet name="InitialSet" sheetId="2" r:id="rId2"/>
    <sheet name="Comparisons" sheetId="1" r:id="rId3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E32" i="3" l="1"/>
  <c r="F32" i="3"/>
  <c r="D32" i="3"/>
  <c r="C32" i="3"/>
  <c r="B11" i="3"/>
  <c r="B12" i="3"/>
  <c r="E12" i="3"/>
  <c r="B13" i="3"/>
  <c r="E13" i="3"/>
  <c r="B14" i="3"/>
  <c r="E14" i="3"/>
  <c r="B15" i="3"/>
  <c r="E15" i="3"/>
  <c r="B16" i="3"/>
  <c r="E16" i="3"/>
  <c r="B17" i="3"/>
  <c r="E17" i="3"/>
  <c r="B18" i="3"/>
  <c r="E18" i="3"/>
  <c r="B19" i="3"/>
  <c r="E19" i="3"/>
  <c r="B20" i="3"/>
  <c r="E20" i="3"/>
  <c r="B21" i="3"/>
  <c r="E21" i="3"/>
  <c r="B22" i="3"/>
  <c r="E22" i="3"/>
  <c r="B23" i="3"/>
  <c r="E23" i="3"/>
  <c r="B24" i="3"/>
  <c r="E24" i="3"/>
  <c r="B25" i="3"/>
  <c r="E25" i="3"/>
  <c r="B26" i="3"/>
  <c r="E26" i="3"/>
  <c r="B27" i="3"/>
  <c r="E27" i="3"/>
  <c r="B28" i="3"/>
  <c r="E28" i="3"/>
  <c r="B29" i="3"/>
  <c r="E29" i="3"/>
  <c r="E11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B9" i="2"/>
  <c r="E9" i="2"/>
  <c r="C9" i="2"/>
  <c r="D9" i="2"/>
  <c r="B10" i="2"/>
  <c r="E10" i="2"/>
  <c r="C10" i="2"/>
  <c r="D10" i="2"/>
  <c r="B11" i="2"/>
  <c r="E11" i="2"/>
  <c r="C11" i="2"/>
  <c r="D11" i="2"/>
  <c r="B12" i="2"/>
  <c r="E12" i="2"/>
  <c r="C12" i="2"/>
  <c r="D12" i="2"/>
  <c r="B13" i="2"/>
  <c r="E13" i="2"/>
  <c r="C13" i="2"/>
  <c r="D13" i="2"/>
  <c r="B14" i="2"/>
  <c r="E14" i="2"/>
  <c r="C14" i="2"/>
  <c r="D14" i="2"/>
  <c r="B15" i="2"/>
  <c r="E15" i="2"/>
  <c r="C15" i="2"/>
  <c r="D15" i="2"/>
  <c r="B16" i="2"/>
  <c r="E16" i="2"/>
  <c r="C16" i="2"/>
  <c r="D16" i="2"/>
  <c r="B17" i="2"/>
  <c r="E17" i="2"/>
  <c r="C17" i="2"/>
  <c r="D17" i="2"/>
  <c r="B18" i="2"/>
  <c r="E18" i="2"/>
  <c r="C18" i="2"/>
  <c r="D18" i="2"/>
  <c r="B19" i="2"/>
  <c r="E19" i="2"/>
  <c r="C19" i="2"/>
  <c r="D19" i="2"/>
  <c r="B20" i="2"/>
  <c r="E20" i="2"/>
  <c r="C20" i="2"/>
  <c r="D20" i="2"/>
  <c r="B21" i="2"/>
  <c r="E21" i="2"/>
  <c r="C21" i="2"/>
  <c r="D21" i="2"/>
  <c r="B22" i="2"/>
  <c r="E22" i="2"/>
  <c r="C22" i="2"/>
  <c r="D22" i="2"/>
  <c r="B23" i="2"/>
  <c r="E23" i="2"/>
  <c r="C23" i="2"/>
  <c r="D23" i="2"/>
  <c r="B24" i="2"/>
  <c r="E24" i="2"/>
  <c r="C24" i="2"/>
  <c r="D24" i="2"/>
  <c r="B25" i="2"/>
  <c r="E25" i="2"/>
  <c r="C25" i="2"/>
  <c r="D25" i="2"/>
  <c r="B26" i="2"/>
  <c r="E26" i="2"/>
  <c r="C26" i="2"/>
  <c r="D26" i="2"/>
  <c r="B27" i="2"/>
  <c r="E27" i="2"/>
  <c r="C27" i="2"/>
  <c r="D27" i="2"/>
  <c r="E8" i="2"/>
  <c r="D8" i="2"/>
  <c r="C8" i="2"/>
  <c r="K10" i="1"/>
  <c r="N10" i="1"/>
  <c r="L10" i="1"/>
  <c r="M10" i="1"/>
  <c r="K11" i="1"/>
  <c r="N11" i="1"/>
  <c r="L11" i="1"/>
  <c r="M11" i="1"/>
  <c r="K12" i="1"/>
  <c r="N12" i="1"/>
  <c r="L12" i="1"/>
  <c r="M12" i="1"/>
  <c r="K13" i="1"/>
  <c r="N13" i="1"/>
  <c r="L13" i="1"/>
  <c r="M13" i="1"/>
  <c r="K14" i="1"/>
  <c r="N14" i="1"/>
  <c r="L14" i="1"/>
  <c r="M14" i="1"/>
  <c r="K15" i="1"/>
  <c r="N15" i="1"/>
  <c r="L15" i="1"/>
  <c r="M15" i="1"/>
  <c r="K16" i="1"/>
  <c r="N16" i="1"/>
  <c r="L16" i="1"/>
  <c r="M16" i="1"/>
  <c r="K17" i="1"/>
  <c r="N17" i="1"/>
  <c r="L17" i="1"/>
  <c r="M17" i="1"/>
  <c r="K18" i="1"/>
  <c r="N18" i="1"/>
  <c r="L18" i="1"/>
  <c r="M18" i="1"/>
  <c r="K19" i="1"/>
  <c r="N19" i="1"/>
  <c r="L19" i="1"/>
  <c r="M19" i="1"/>
  <c r="K20" i="1"/>
  <c r="N20" i="1"/>
  <c r="L20" i="1"/>
  <c r="M20" i="1"/>
  <c r="K21" i="1"/>
  <c r="N21" i="1"/>
  <c r="L21" i="1"/>
  <c r="M21" i="1"/>
  <c r="K22" i="1"/>
  <c r="N22" i="1"/>
  <c r="L22" i="1"/>
  <c r="M22" i="1"/>
  <c r="K23" i="1"/>
  <c r="N23" i="1"/>
  <c r="L23" i="1"/>
  <c r="M23" i="1"/>
  <c r="K24" i="1"/>
  <c r="N24" i="1"/>
  <c r="L24" i="1"/>
  <c r="M24" i="1"/>
  <c r="K25" i="1"/>
  <c r="N25" i="1"/>
  <c r="L25" i="1"/>
  <c r="M25" i="1"/>
  <c r="K26" i="1"/>
  <c r="N26" i="1"/>
  <c r="L26" i="1"/>
  <c r="M26" i="1"/>
  <c r="N8" i="1"/>
  <c r="N9" i="1"/>
  <c r="K9" i="1"/>
  <c r="K8" i="1"/>
  <c r="M9" i="1"/>
  <c r="L9" i="1"/>
  <c r="M8" i="1"/>
  <c r="L8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F51" i="1"/>
  <c r="E51" i="1"/>
  <c r="D51" i="1"/>
  <c r="C51" i="1"/>
  <c r="F50" i="1"/>
  <c r="E50" i="1"/>
  <c r="D50" i="1"/>
  <c r="C50" i="1"/>
  <c r="F37" i="1"/>
  <c r="E37" i="1"/>
  <c r="C37" i="1"/>
  <c r="D37" i="1"/>
  <c r="F38" i="1"/>
  <c r="E38" i="1"/>
  <c r="C38" i="1"/>
  <c r="D38" i="1"/>
  <c r="F39" i="1"/>
  <c r="E39" i="1"/>
  <c r="C39" i="1"/>
  <c r="D39" i="1"/>
  <c r="F40" i="1"/>
  <c r="E40" i="1"/>
  <c r="C40" i="1"/>
  <c r="D40" i="1"/>
  <c r="F41" i="1"/>
  <c r="E41" i="1"/>
  <c r="C41" i="1"/>
  <c r="D41" i="1"/>
  <c r="F42" i="1"/>
  <c r="E42" i="1"/>
  <c r="C42" i="1"/>
  <c r="D42" i="1"/>
  <c r="F43" i="1"/>
  <c r="E43" i="1"/>
  <c r="C43" i="1"/>
  <c r="D43" i="1"/>
  <c r="F44" i="1"/>
  <c r="E44" i="1"/>
  <c r="C44" i="1"/>
  <c r="D44" i="1"/>
  <c r="F45" i="1"/>
  <c r="E45" i="1"/>
  <c r="C45" i="1"/>
  <c r="D45" i="1"/>
  <c r="F46" i="1"/>
  <c r="E46" i="1"/>
  <c r="C46" i="1"/>
  <c r="D46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5" i="1"/>
  <c r="E5" i="1"/>
  <c r="D5" i="1"/>
  <c r="F6" i="1"/>
  <c r="E6" i="1"/>
  <c r="D6" i="1"/>
  <c r="F7" i="1"/>
  <c r="E7" i="1"/>
  <c r="D7" i="1"/>
  <c r="F8" i="1"/>
  <c r="E8" i="1"/>
  <c r="D8" i="1"/>
  <c r="F9" i="1"/>
  <c r="E9" i="1"/>
  <c r="D9" i="1"/>
  <c r="F10" i="1"/>
  <c r="E10" i="1"/>
  <c r="D10" i="1"/>
  <c r="F11" i="1"/>
  <c r="E11" i="1"/>
  <c r="D11" i="1"/>
  <c r="F12" i="1"/>
  <c r="E12" i="1"/>
  <c r="D12" i="1"/>
  <c r="C5" i="1"/>
  <c r="C6" i="1"/>
  <c r="C7" i="1"/>
  <c r="C8" i="1"/>
  <c r="C9" i="1"/>
  <c r="C10" i="1"/>
  <c r="C11" i="1"/>
  <c r="C12" i="1"/>
  <c r="F4" i="1"/>
  <c r="E4" i="1"/>
  <c r="D4" i="1"/>
  <c r="C4" i="1"/>
  <c r="F24" i="1"/>
  <c r="F23" i="1"/>
  <c r="F22" i="1"/>
  <c r="F21" i="1"/>
  <c r="F20" i="1"/>
  <c r="F19" i="1"/>
</calcChain>
</file>

<file path=xl/sharedStrings.xml><?xml version="1.0" encoding="utf-8"?>
<sst xmlns="http://schemas.openxmlformats.org/spreadsheetml/2006/main" count="162" uniqueCount="61">
  <si>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</si>
  <si>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</si>
  <si>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</si>
  <si>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</si>
  <si>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</si>
  <si>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</si>
  <si>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</si>
  <si>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</si>
  <si>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</si>
  <si>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</si>
  <si>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</si>
  <si>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</si>
  <si>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GHz</t>
  </si>
  <si>
    <t>nu_low</t>
  </si>
  <si>
    <t>nu_high</t>
  </si>
  <si>
    <t>del nu</t>
  </si>
  <si>
    <t>nu1</t>
  </si>
  <si>
    <t>CMBP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</si>
  <si>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</si>
  <si>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</si>
  <si>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</si>
  <si>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</si>
  <si>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</si>
  <si>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</si>
  <si>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</si>
  <si>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</si>
  <si>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</si>
  <si>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LiteBIRD</t>
  </si>
  <si>
    <t>CORE</t>
  </si>
  <si>
    <t>SO/S4</t>
  </si>
  <si>
    <t>CCAT Prime</t>
  </si>
  <si>
    <t>Planck</t>
  </si>
  <si>
    <t>Band definitions for upcoming experiments (together with WMAP and Planck). Please send additions and/or corrections to jdborrill@lbl.gov</t>
  </si>
  <si>
    <t>Experiment</t>
  </si>
  <si>
    <t>Nominal Frequency (GHz)</t>
  </si>
  <si>
    <t>Central Frequency (GHz)</t>
  </si>
  <si>
    <t>TopHat Bandwidth (GHz)</t>
  </si>
  <si>
    <t>Fractional Bandwidth</t>
  </si>
  <si>
    <t>Beam FWHM
(arcmin)</t>
  </si>
  <si>
    <t>LB (40, 0.3)</t>
  </si>
  <si>
    <t>SO/S4 (30, 0.3)</t>
  </si>
  <si>
    <t>LB (50, 0.3)</t>
  </si>
  <si>
    <t>LB (60, 0.23)</t>
  </si>
  <si>
    <t>LB (78, 0.28)</t>
  </si>
  <si>
    <t>LB (89, 0.23)</t>
  </si>
  <si>
    <t>CO(220, 0.3)</t>
  </si>
  <si>
    <t>??</t>
  </si>
  <si>
    <t>CO (390, 0.3)</t>
  </si>
  <si>
    <t>CO (130, 0.3)</t>
  </si>
  <si>
    <t>SO/S4 (20, 0.3)</t>
  </si>
  <si>
    <t>LB (100, 0.23)</t>
  </si>
  <si>
    <t>CO (160, 0.3)</t>
  </si>
  <si>
    <t>CO (195, 0.3)</t>
  </si>
  <si>
    <t>LB (280, 0.3)</t>
  </si>
  <si>
    <t>CO (340, 0.3)</t>
  </si>
  <si>
    <t>CO (450, 0.3)</t>
  </si>
  <si>
    <t>CO (520, 0.3)</t>
  </si>
  <si>
    <t>CCAT (669, 0.11)</t>
  </si>
  <si>
    <t>CCAT (862, 0.11)</t>
  </si>
  <si>
    <t>NERSC Band</t>
  </si>
  <si>
    <t>CMBP Initial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</si>
</sst>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theme="1"/>
      <name val="Verdana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0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1" fontId="0" fillId="2" borderId="13" xfId="0" applyNumberFormat="1" applyFill="1" applyBorder="1"/>
    <xf numFmtId="164" fontId="0" fillId="2" borderId="13" xfId="0" applyNumberFormat="1" applyFill="1" applyBorder="1"/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50"/>
  <sheetViews>
    <sheetView tabSelected="1" topLeftCell="A15" workbookViewId="0">
      <selection activeCell="G30" sqref="G30"/>
    </sheetView>
  </sheetViews>
  <sheetFormatPr baseColWidth="10" defaultRowHeight="15" x14ac:dyDescent="0"/>
  <sheetData>
    <row r="5" spans="1:5">
      <c r="A5" s="23" t="s">
        <v>17</v>
      </c>
      <c r="B5" s="23"/>
      <c r="C5" s="23"/>
      <c r="D5" s="23"/>
      <c r="E5" s="23"/>
    </row>
    <row r="6" spans="1:5">
      <c r="A6" s="24" t="s">
        <v>5</v>
      </c>
      <c r="B6" s="23">
        <v>0.25</v>
      </c>
      <c r="C6" s="23"/>
      <c r="D6" s="23" t="s">
        <v>11</v>
      </c>
      <c r="E6" s="23">
        <v>1.2</v>
      </c>
    </row>
    <row r="7" spans="1:5">
      <c r="A7" s="23"/>
      <c r="B7" s="23"/>
      <c r="C7" s="23"/>
      <c r="D7" s="23"/>
      <c r="E7" s="23"/>
    </row>
    <row r="8" spans="1:5">
      <c r="A8" s="23" t="s">
        <v>16</v>
      </c>
      <c r="B8" s="23">
        <v>30</v>
      </c>
      <c r="C8" s="23" t="s">
        <v>12</v>
      </c>
      <c r="D8" s="23"/>
      <c r="E8" s="23"/>
    </row>
    <row r="9" spans="1:5">
      <c r="A9" s="23"/>
      <c r="B9" s="23"/>
      <c r="C9" s="23"/>
      <c r="D9" s="23"/>
      <c r="E9" s="23"/>
    </row>
    <row r="10" spans="1:5">
      <c r="A10" s="27" t="s">
        <v>10</v>
      </c>
      <c r="B10" s="27" t="s">
        <v>6</v>
      </c>
      <c r="C10" s="27" t="s">
        <v>13</v>
      </c>
      <c r="D10" s="27" t="s">
        <v>14</v>
      </c>
      <c r="E10" s="27" t="s">
        <v>15</v>
      </c>
    </row>
    <row r="11" spans="1:5">
      <c r="A11" s="25">
        <v>1</v>
      </c>
      <c r="B11" s="23">
        <f>$B$8</f>
        <v>30</v>
      </c>
      <c r="C11" s="23">
        <f>0.5*(2*B11-E11)</f>
        <v>26.25</v>
      </c>
      <c r="D11" s="23">
        <f>0.5*(2*B11+E11)</f>
        <v>33.75</v>
      </c>
      <c r="E11" s="26">
        <f>B11*$B$6</f>
        <v>7.5</v>
      </c>
    </row>
    <row r="12" spans="1:5">
      <c r="A12" s="25">
        <v>2</v>
      </c>
      <c r="B12" s="26">
        <f>B11*$E$6</f>
        <v>36</v>
      </c>
      <c r="C12" s="26">
        <f>0.5*(2*B12-E12)</f>
        <v>31.5</v>
      </c>
      <c r="D12" s="26">
        <f>0.5*(2*B12+E12)</f>
        <v>40.5</v>
      </c>
      <c r="E12" s="26">
        <f t="shared" ref="E12:E29" si="0">B12*$B$6</f>
        <v>9</v>
      </c>
    </row>
    <row r="13" spans="1:5">
      <c r="A13" s="25">
        <v>3</v>
      </c>
      <c r="B13" s="26">
        <f t="shared" ref="B13:B29" si="1">B12*$E$6</f>
        <v>43.199999999999996</v>
      </c>
      <c r="C13" s="26">
        <f t="shared" ref="C13:C29" si="2">0.5*(2*B13-E13)</f>
        <v>37.799999999999997</v>
      </c>
      <c r="D13" s="26">
        <f t="shared" ref="D13:D29" si="3">0.5*(2*B13+E13)</f>
        <v>48.599999999999994</v>
      </c>
      <c r="E13" s="26">
        <f t="shared" si="0"/>
        <v>10.799999999999999</v>
      </c>
    </row>
    <row r="14" spans="1:5">
      <c r="A14" s="25">
        <v>4</v>
      </c>
      <c r="B14" s="26">
        <f t="shared" si="1"/>
        <v>51.839999999999996</v>
      </c>
      <c r="C14" s="26">
        <f t="shared" si="2"/>
        <v>45.36</v>
      </c>
      <c r="D14" s="26">
        <f t="shared" si="3"/>
        <v>58.319999999999993</v>
      </c>
      <c r="E14" s="26">
        <f t="shared" si="0"/>
        <v>12.959999999999999</v>
      </c>
    </row>
    <row r="15" spans="1:5">
      <c r="A15" s="25">
        <v>5</v>
      </c>
      <c r="B15" s="26">
        <f t="shared" si="1"/>
        <v>62.207999999999991</v>
      </c>
      <c r="C15" s="26">
        <f t="shared" si="2"/>
        <v>54.431999999999995</v>
      </c>
      <c r="D15" s="26">
        <f t="shared" si="3"/>
        <v>69.983999999999995</v>
      </c>
      <c r="E15" s="26">
        <f t="shared" si="0"/>
        <v>15.551999999999998</v>
      </c>
    </row>
    <row r="16" spans="1:5">
      <c r="A16" s="25">
        <v>6</v>
      </c>
      <c r="B16" s="26">
        <f t="shared" si="1"/>
        <v>74.649599999999992</v>
      </c>
      <c r="C16" s="26">
        <f t="shared" si="2"/>
        <v>65.318399999999997</v>
      </c>
      <c r="D16" s="26">
        <f t="shared" si="3"/>
        <v>83.980799999999988</v>
      </c>
      <c r="E16" s="26">
        <f t="shared" si="0"/>
        <v>18.662399999999998</v>
      </c>
    </row>
    <row r="17" spans="1:6">
      <c r="A17" s="25">
        <v>7</v>
      </c>
      <c r="B17" s="26">
        <f t="shared" si="1"/>
        <v>89.579519999999988</v>
      </c>
      <c r="C17" s="26">
        <f t="shared" si="2"/>
        <v>78.382079999999988</v>
      </c>
      <c r="D17" s="26">
        <f t="shared" si="3"/>
        <v>100.77695999999999</v>
      </c>
      <c r="E17" s="26">
        <f t="shared" si="0"/>
        <v>22.394879999999997</v>
      </c>
    </row>
    <row r="18" spans="1:6">
      <c r="A18" s="25">
        <v>8</v>
      </c>
      <c r="B18" s="26">
        <f t="shared" si="1"/>
        <v>107.49542399999999</v>
      </c>
      <c r="C18" s="26">
        <f t="shared" si="2"/>
        <v>94.058495999999991</v>
      </c>
      <c r="D18" s="26">
        <f t="shared" si="3"/>
        <v>120.93235199999998</v>
      </c>
      <c r="E18" s="26">
        <f t="shared" si="0"/>
        <v>26.873855999999996</v>
      </c>
    </row>
    <row r="19" spans="1:6">
      <c r="A19" s="25">
        <v>9</v>
      </c>
      <c r="B19" s="26">
        <f t="shared" si="1"/>
        <v>128.99450879999998</v>
      </c>
      <c r="C19" s="26">
        <f t="shared" si="2"/>
        <v>112.87019519999998</v>
      </c>
      <c r="D19" s="26">
        <f t="shared" si="3"/>
        <v>145.11882239999997</v>
      </c>
      <c r="E19" s="26">
        <f t="shared" si="0"/>
        <v>32.248627199999994</v>
      </c>
    </row>
    <row r="20" spans="1:6">
      <c r="A20" s="25">
        <v>10</v>
      </c>
      <c r="B20" s="26">
        <f t="shared" si="1"/>
        <v>154.79341055999996</v>
      </c>
      <c r="C20" s="26">
        <f t="shared" si="2"/>
        <v>135.44423423999996</v>
      </c>
      <c r="D20" s="26">
        <f t="shared" si="3"/>
        <v>174.14258687999995</v>
      </c>
      <c r="E20" s="26">
        <f t="shared" si="0"/>
        <v>38.698352639999989</v>
      </c>
    </row>
    <row r="21" spans="1:6">
      <c r="A21" s="25">
        <v>11</v>
      </c>
      <c r="B21" s="26">
        <f t="shared" si="1"/>
        <v>185.75209267199995</v>
      </c>
      <c r="C21" s="26">
        <f t="shared" si="2"/>
        <v>162.53308108799996</v>
      </c>
      <c r="D21" s="26">
        <f t="shared" si="3"/>
        <v>208.97110425599993</v>
      </c>
      <c r="E21" s="26">
        <f t="shared" si="0"/>
        <v>46.438023167999987</v>
      </c>
    </row>
    <row r="22" spans="1:6">
      <c r="A22" s="25">
        <v>12</v>
      </c>
      <c r="B22" s="26">
        <f t="shared" si="1"/>
        <v>222.90251120639994</v>
      </c>
      <c r="C22" s="26">
        <f t="shared" si="2"/>
        <v>195.03969730559993</v>
      </c>
      <c r="D22" s="26">
        <f t="shared" si="3"/>
        <v>250.76532510719994</v>
      </c>
      <c r="E22" s="26">
        <f t="shared" si="0"/>
        <v>55.725627801599984</v>
      </c>
    </row>
    <row r="23" spans="1:6">
      <c r="A23" s="25">
        <v>13</v>
      </c>
      <c r="B23" s="26">
        <f t="shared" si="1"/>
        <v>267.48301344767992</v>
      </c>
      <c r="C23" s="26">
        <f t="shared" si="2"/>
        <v>234.04763676671993</v>
      </c>
      <c r="D23" s="26">
        <f t="shared" si="3"/>
        <v>300.91839012863989</v>
      </c>
      <c r="E23" s="26">
        <f t="shared" si="0"/>
        <v>66.870753361919981</v>
      </c>
    </row>
    <row r="24" spans="1:6">
      <c r="A24" s="25">
        <v>14</v>
      </c>
      <c r="B24" s="26">
        <f t="shared" si="1"/>
        <v>320.97961613721588</v>
      </c>
      <c r="C24" s="26">
        <f t="shared" si="2"/>
        <v>280.85716412006389</v>
      </c>
      <c r="D24" s="26">
        <f t="shared" si="3"/>
        <v>361.10206815436788</v>
      </c>
      <c r="E24" s="26">
        <f t="shared" si="0"/>
        <v>80.244904034303971</v>
      </c>
    </row>
    <row r="25" spans="1:6">
      <c r="A25" s="25">
        <v>15</v>
      </c>
      <c r="B25" s="26">
        <f t="shared" si="1"/>
        <v>385.17553936465907</v>
      </c>
      <c r="C25" s="26">
        <f t="shared" si="2"/>
        <v>337.0285969440767</v>
      </c>
      <c r="D25" s="26">
        <f t="shared" si="3"/>
        <v>433.32248178524145</v>
      </c>
      <c r="E25" s="26">
        <f t="shared" si="0"/>
        <v>96.293884841164768</v>
      </c>
    </row>
    <row r="26" spans="1:6">
      <c r="A26" s="25">
        <v>16</v>
      </c>
      <c r="B26" s="26">
        <f t="shared" si="1"/>
        <v>462.21064723759088</v>
      </c>
      <c r="C26" s="26">
        <f t="shared" si="2"/>
        <v>404.43431633289202</v>
      </c>
      <c r="D26" s="26">
        <f t="shared" si="3"/>
        <v>519.98697814228979</v>
      </c>
      <c r="E26" s="26">
        <f t="shared" si="0"/>
        <v>115.55266180939772</v>
      </c>
    </row>
    <row r="27" spans="1:6">
      <c r="A27" s="25">
        <v>17</v>
      </c>
      <c r="B27" s="26">
        <f t="shared" si="1"/>
        <v>554.65277668510907</v>
      </c>
      <c r="C27" s="26">
        <f t="shared" si="2"/>
        <v>485.32117959947044</v>
      </c>
      <c r="D27" s="26">
        <f t="shared" si="3"/>
        <v>623.98437377074765</v>
      </c>
      <c r="E27" s="26">
        <f t="shared" si="0"/>
        <v>138.66319417127727</v>
      </c>
    </row>
    <row r="28" spans="1:6">
      <c r="A28" s="25">
        <v>18</v>
      </c>
      <c r="B28" s="26">
        <f t="shared" si="1"/>
        <v>665.58333202213089</v>
      </c>
      <c r="C28" s="26">
        <f t="shared" si="2"/>
        <v>582.38541551936453</v>
      </c>
      <c r="D28" s="26">
        <f t="shared" si="3"/>
        <v>748.78124852489725</v>
      </c>
      <c r="E28" s="26">
        <f t="shared" si="0"/>
        <v>166.39583300553272</v>
      </c>
    </row>
    <row r="29" spans="1:6">
      <c r="A29" s="25">
        <v>19</v>
      </c>
      <c r="B29" s="26">
        <f t="shared" si="1"/>
        <v>798.69999842655704</v>
      </c>
      <c r="C29" s="26">
        <f t="shared" si="2"/>
        <v>698.86249862323746</v>
      </c>
      <c r="D29" s="26">
        <f t="shared" si="3"/>
        <v>898.53749822987663</v>
      </c>
      <c r="E29" s="26">
        <f t="shared" si="0"/>
        <v>199.67499960663926</v>
      </c>
    </row>
    <row r="31" spans="1:6">
      <c r="A31" s="33" t="s">
        <v>18</v>
      </c>
      <c r="B31" s="33" t="s">
        <v>19</v>
      </c>
      <c r="C31" s="33" t="s">
        <v>6</v>
      </c>
      <c r="D31" s="33" t="s">
        <v>13</v>
      </c>
      <c r="E31" s="33" t="s">
        <v>14</v>
      </c>
      <c r="F31" s="33" t="s">
        <v>15</v>
      </c>
    </row>
    <row r="32" spans="1:6">
      <c r="A32" s="20" t="s">
        <v>20</v>
      </c>
      <c r="B32" s="3">
        <v>1</v>
      </c>
      <c r="C32" s="3">
        <f>B11</f>
        <v>30</v>
      </c>
      <c r="D32" s="3">
        <f>C11</f>
        <v>26.25</v>
      </c>
      <c r="E32" s="3">
        <f>D11</f>
        <v>33.75</v>
      </c>
      <c r="F32" s="13">
        <f>E11</f>
        <v>7.5</v>
      </c>
    </row>
    <row r="33" spans="1:6">
      <c r="A33" s="22"/>
      <c r="B33" s="5">
        <v>3</v>
      </c>
      <c r="C33" s="5">
        <v>43.199999999999996</v>
      </c>
      <c r="D33" s="5">
        <v>37.799999999999997</v>
      </c>
      <c r="E33" s="5">
        <v>48.599999999999994</v>
      </c>
      <c r="F33" s="6">
        <v>10.799999999999999</v>
      </c>
    </row>
    <row r="34" spans="1:6">
      <c r="A34" s="21"/>
      <c r="B34" s="7">
        <v>5</v>
      </c>
      <c r="C34" s="8">
        <v>62.207999999999991</v>
      </c>
      <c r="D34" s="8">
        <v>54.431999999999995</v>
      </c>
      <c r="E34" s="8">
        <v>69.983999999999995</v>
      </c>
      <c r="F34" s="9">
        <v>15.551999999999998</v>
      </c>
    </row>
    <row r="35" spans="1:6">
      <c r="A35" s="20" t="s">
        <v>21</v>
      </c>
      <c r="B35" s="3">
        <v>2</v>
      </c>
      <c r="C35" s="3">
        <v>36</v>
      </c>
      <c r="D35" s="3">
        <v>31.5</v>
      </c>
      <c r="E35" s="3">
        <v>40.5</v>
      </c>
      <c r="F35" s="4">
        <v>9</v>
      </c>
    </row>
    <row r="36" spans="1:6">
      <c r="A36" s="22"/>
      <c r="B36" s="5">
        <v>4</v>
      </c>
      <c r="C36" s="10">
        <v>51.839999999999996</v>
      </c>
      <c r="D36" s="10">
        <v>45.36</v>
      </c>
      <c r="E36" s="10">
        <v>58.319999999999993</v>
      </c>
      <c r="F36" s="11">
        <v>12.959999999999999</v>
      </c>
    </row>
    <row r="37" spans="1:6">
      <c r="A37" s="21"/>
      <c r="B37" s="7">
        <v>6</v>
      </c>
      <c r="C37" s="8">
        <v>74.649599999999992</v>
      </c>
      <c r="D37" s="8">
        <v>65.318399999999997</v>
      </c>
      <c r="E37" s="8">
        <v>83.980799999999988</v>
      </c>
      <c r="F37" s="9">
        <v>18.662399999999998</v>
      </c>
    </row>
    <row r="38" spans="1:6">
      <c r="A38" s="20" t="s">
        <v>22</v>
      </c>
      <c r="B38" s="3">
        <v>7</v>
      </c>
      <c r="C38" s="12">
        <v>89.579519999999988</v>
      </c>
      <c r="D38" s="12">
        <v>78.382079999999988</v>
      </c>
      <c r="E38" s="12">
        <v>100.77695999999999</v>
      </c>
      <c r="F38" s="13">
        <v>22.394879999999997</v>
      </c>
    </row>
    <row r="39" spans="1:6">
      <c r="A39" s="22"/>
      <c r="B39" s="5">
        <v>9</v>
      </c>
      <c r="C39" s="10">
        <v>128.99450879999998</v>
      </c>
      <c r="D39" s="10">
        <v>112.87019519999998</v>
      </c>
      <c r="E39" s="10">
        <v>145.11882239999997</v>
      </c>
      <c r="F39" s="11">
        <v>32.248627199999994</v>
      </c>
    </row>
    <row r="40" spans="1:6">
      <c r="A40" s="21"/>
      <c r="B40" s="7">
        <v>11</v>
      </c>
      <c r="C40" s="8">
        <v>185.75209267199995</v>
      </c>
      <c r="D40" s="8">
        <v>162.53308108799996</v>
      </c>
      <c r="E40" s="8">
        <v>208.97110425599993</v>
      </c>
      <c r="F40" s="9">
        <v>46.438023167999987</v>
      </c>
    </row>
    <row r="41" spans="1:6">
      <c r="A41" s="20" t="s">
        <v>23</v>
      </c>
      <c r="B41" s="3">
        <v>8</v>
      </c>
      <c r="C41" s="12">
        <v>107.49542399999999</v>
      </c>
      <c r="D41" s="12">
        <v>94.058495999999991</v>
      </c>
      <c r="E41" s="12">
        <v>120.93235199999998</v>
      </c>
      <c r="F41" s="13">
        <v>26.873855999999996</v>
      </c>
    </row>
    <row r="42" spans="1:6">
      <c r="A42" s="22"/>
      <c r="B42" s="5">
        <v>10</v>
      </c>
      <c r="C42" s="10">
        <v>154.79341055999996</v>
      </c>
      <c r="D42" s="10">
        <v>135.44423423999996</v>
      </c>
      <c r="E42" s="10">
        <v>174.14258687999995</v>
      </c>
      <c r="F42" s="11">
        <v>38.698352639999989</v>
      </c>
    </row>
    <row r="43" spans="1:6">
      <c r="A43" s="21"/>
      <c r="B43" s="7">
        <v>12</v>
      </c>
      <c r="C43" s="8">
        <v>222.90251120639994</v>
      </c>
      <c r="D43" s="8">
        <v>195.03969730559993</v>
      </c>
      <c r="E43" s="8">
        <v>250.76532510719994</v>
      </c>
      <c r="F43" s="9">
        <v>55.725627801599984</v>
      </c>
    </row>
    <row r="44" spans="1:6">
      <c r="A44" s="20" t="s">
        <v>24</v>
      </c>
      <c r="B44" s="3">
        <v>13</v>
      </c>
      <c r="C44" s="12">
        <v>267.48301344767992</v>
      </c>
      <c r="D44" s="12">
        <v>234.04763676671993</v>
      </c>
      <c r="E44" s="12">
        <v>300.91839012863989</v>
      </c>
      <c r="F44" s="13">
        <v>66.870753361919981</v>
      </c>
    </row>
    <row r="45" spans="1:6">
      <c r="A45" s="22"/>
      <c r="B45" s="5">
        <v>15</v>
      </c>
      <c r="C45" s="10">
        <v>385.17553936465907</v>
      </c>
      <c r="D45" s="10">
        <v>337.0285969440767</v>
      </c>
      <c r="E45" s="10">
        <v>433.32248178524145</v>
      </c>
      <c r="F45" s="11">
        <v>96.293884841164768</v>
      </c>
    </row>
    <row r="46" spans="1:6">
      <c r="A46" s="21"/>
      <c r="B46" s="7">
        <v>17</v>
      </c>
      <c r="C46" s="8">
        <v>554.65277668510907</v>
      </c>
      <c r="D46" s="8">
        <v>485.32117959947044</v>
      </c>
      <c r="E46" s="8">
        <v>623.98437377074765</v>
      </c>
      <c r="F46" s="9">
        <v>138.66319417127727</v>
      </c>
    </row>
    <row r="47" spans="1:6">
      <c r="A47" s="20" t="s">
        <v>25</v>
      </c>
      <c r="B47" s="3">
        <v>14</v>
      </c>
      <c r="C47" s="12">
        <v>320.97961613721588</v>
      </c>
      <c r="D47" s="12">
        <v>280.85716412006389</v>
      </c>
      <c r="E47" s="12">
        <v>361.10206815436788</v>
      </c>
      <c r="F47" s="13">
        <v>80.244904034303971</v>
      </c>
    </row>
    <row r="48" spans="1:6">
      <c r="A48" s="21"/>
      <c r="B48" s="7">
        <v>18</v>
      </c>
      <c r="C48" s="8">
        <v>665.58333202213089</v>
      </c>
      <c r="D48" s="8">
        <v>582.38541551936453</v>
      </c>
      <c r="E48" s="8">
        <v>748.78124852489725</v>
      </c>
      <c r="F48" s="9">
        <v>166.39583300553272</v>
      </c>
    </row>
    <row r="49" spans="1:6">
      <c r="A49" s="20" t="s">
        <v>26</v>
      </c>
      <c r="B49" s="3">
        <v>16</v>
      </c>
      <c r="C49" s="12">
        <v>462.21064723759088</v>
      </c>
      <c r="D49" s="12">
        <v>404.43431633289202</v>
      </c>
      <c r="E49" s="12">
        <v>519.98697814228979</v>
      </c>
      <c r="F49" s="13">
        <v>115.55266180939772</v>
      </c>
    </row>
    <row r="50" spans="1:6">
      <c r="A50" s="21"/>
      <c r="B50" s="7">
        <v>19</v>
      </c>
      <c r="C50" s="8">
        <v>798.69999842655704</v>
      </c>
      <c r="D50" s="8">
        <v>698.86249862323746</v>
      </c>
      <c r="E50" s="8">
        <v>898.53749822987663</v>
      </c>
      <c r="F50" s="9">
        <v>199.67499960663926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2"/>
  <sheetViews>
    <sheetView topLeftCell="A22" workbookViewId="0">
      <selection activeCell="A29" sqref="A29:F48"/>
    </sheetView>
  </sheetViews>
  <sheetFormatPr baseColWidth="10" defaultRowHeight="15" x14ac:dyDescent="0"/>
  <cols>
    <col min="2" max="2" width="8.83203125" customWidth="1"/>
    <col min="3" max="3" width="9.5" customWidth="1"/>
    <col min="4" max="4" width="9.83203125" customWidth="1"/>
    <col min="5" max="5" width="9.5" customWidth="1"/>
    <col min="6" max="6" width="15.1640625" customWidth="1"/>
    <col min="7" max="7" width="3" customWidth="1"/>
    <col min="13" max="13" width="8.33203125" customWidth="1"/>
  </cols>
  <sheetData>
    <row r="2" spans="1:14">
      <c r="A2" s="32" t="s">
        <v>60</v>
      </c>
      <c r="B2" s="32"/>
      <c r="C2" s="32"/>
      <c r="D2" s="32"/>
      <c r="E2" s="32"/>
      <c r="F2" s="32"/>
    </row>
    <row r="3" spans="1:14" ht="16" thickBot="1">
      <c r="A3" s="2" t="s">
        <v>5</v>
      </c>
      <c r="B3">
        <v>0.25</v>
      </c>
      <c r="D3" t="s">
        <v>11</v>
      </c>
      <c r="E3">
        <v>1.2</v>
      </c>
    </row>
    <row r="4" spans="1:14" ht="51" customHeight="1" thickBot="1">
      <c r="I4" s="29" t="s">
        <v>32</v>
      </c>
      <c r="J4" s="30"/>
      <c r="K4" s="30"/>
      <c r="L4" s="30"/>
      <c r="M4" s="30"/>
      <c r="N4" s="31"/>
    </row>
    <row r="5" spans="1:14" ht="69" thickBot="1">
      <c r="A5" t="s">
        <v>16</v>
      </c>
      <c r="B5">
        <v>30</v>
      </c>
      <c r="C5" t="s">
        <v>12</v>
      </c>
      <c r="I5" s="19" t="s">
        <v>33</v>
      </c>
      <c r="J5" s="19" t="s">
        <v>34</v>
      </c>
      <c r="K5" s="19" t="s">
        <v>35</v>
      </c>
      <c r="L5" s="19" t="s">
        <v>36</v>
      </c>
      <c r="M5" s="19" t="s">
        <v>37</v>
      </c>
      <c r="N5" s="19" t="s">
        <v>38</v>
      </c>
    </row>
    <row r="6" spans="1:14" ht="16" thickBot="1"/>
    <row r="7" spans="1:14" ht="18" thickBot="1">
      <c r="A7" s="27" t="s">
        <v>10</v>
      </c>
      <c r="B7" s="27" t="s">
        <v>6</v>
      </c>
      <c r="C7" s="27" t="s">
        <v>13</v>
      </c>
      <c r="D7" s="27" t="s">
        <v>14</v>
      </c>
      <c r="E7" s="27" t="s">
        <v>15</v>
      </c>
      <c r="F7" s="28" t="s">
        <v>59</v>
      </c>
      <c r="I7" s="14" t="s">
        <v>31</v>
      </c>
      <c r="J7" s="15">
        <v>30</v>
      </c>
      <c r="K7" s="15">
        <v>28.4</v>
      </c>
      <c r="L7" s="15">
        <v>3.7</v>
      </c>
      <c r="M7" s="15">
        <v>0.13</v>
      </c>
      <c r="N7" s="16">
        <v>32</v>
      </c>
    </row>
    <row r="8" spans="1:14" ht="18" thickBot="1">
      <c r="A8" s="25">
        <v>0</v>
      </c>
      <c r="B8" s="23">
        <v>24</v>
      </c>
      <c r="C8" s="23">
        <f>0.5*(2*B8-E8)</f>
        <v>21</v>
      </c>
      <c r="D8" s="23">
        <f>0.5*(2*B8+E8)</f>
        <v>27</v>
      </c>
      <c r="E8" s="23">
        <f>B8*$B$3</f>
        <v>6</v>
      </c>
      <c r="F8" s="23" t="s">
        <v>49</v>
      </c>
      <c r="I8" s="14" t="s">
        <v>31</v>
      </c>
      <c r="J8" s="15">
        <v>44</v>
      </c>
      <c r="K8" s="15">
        <v>44.05</v>
      </c>
      <c r="L8" s="15">
        <v>4.6500000000000004</v>
      </c>
      <c r="M8" s="15">
        <v>0.11</v>
      </c>
      <c r="N8" s="16">
        <v>29</v>
      </c>
    </row>
    <row r="9" spans="1:14" ht="18" thickBot="1">
      <c r="A9" s="25">
        <v>1</v>
      </c>
      <c r="B9" s="23">
        <f>$B$5</f>
        <v>30</v>
      </c>
      <c r="C9" s="23">
        <f>0.5*(2*B9-E9)</f>
        <v>26.25</v>
      </c>
      <c r="D9" s="23">
        <f>0.5*(2*B9+E9)</f>
        <v>33.75</v>
      </c>
      <c r="E9" s="23">
        <f>B9*$B$3</f>
        <v>7.5</v>
      </c>
      <c r="F9" s="23" t="s">
        <v>40</v>
      </c>
      <c r="I9" s="14" t="s">
        <v>31</v>
      </c>
      <c r="J9" s="15">
        <v>70</v>
      </c>
      <c r="K9" s="15">
        <v>71.05</v>
      </c>
      <c r="L9" s="15">
        <v>9.35</v>
      </c>
      <c r="M9" s="15">
        <v>0.13</v>
      </c>
      <c r="N9" s="16">
        <v>13</v>
      </c>
    </row>
    <row r="10" spans="1:14" ht="18" thickBot="1">
      <c r="A10" s="25">
        <v>2</v>
      </c>
      <c r="B10" s="26">
        <f>B9*$E$3</f>
        <v>36</v>
      </c>
      <c r="C10" s="26">
        <f>0.5*(2*B10-E10)</f>
        <v>31.5</v>
      </c>
      <c r="D10" s="26">
        <f>0.5*(2*B10+E10)</f>
        <v>40.5</v>
      </c>
      <c r="E10" s="26">
        <f>B10*$B$3</f>
        <v>9</v>
      </c>
      <c r="F10" s="23" t="s">
        <v>46</v>
      </c>
      <c r="I10" s="14" t="s">
        <v>31</v>
      </c>
      <c r="J10" s="15">
        <v>100</v>
      </c>
      <c r="K10" s="15">
        <v>100.86</v>
      </c>
      <c r="L10" s="15">
        <v>16.940000000000001</v>
      </c>
      <c r="M10" s="15">
        <v>0.17</v>
      </c>
      <c r="N10" s="16">
        <v>9.6</v>
      </c>
    </row>
    <row r="11" spans="1:14" ht="18" thickBot="1">
      <c r="A11" s="25">
        <v>3</v>
      </c>
      <c r="B11" s="26">
        <f t="shared" ref="B11:B27" si="0">B10*$E$3</f>
        <v>43.199999999999996</v>
      </c>
      <c r="C11" s="26">
        <f t="shared" ref="C11:C27" si="1">0.5*(2*B11-E11)</f>
        <v>37.799999999999997</v>
      </c>
      <c r="D11" s="26">
        <f t="shared" ref="D11:D27" si="2">0.5*(2*B11+E11)</f>
        <v>48.599999999999994</v>
      </c>
      <c r="E11" s="26">
        <f t="shared" ref="E11:E27" si="3">B11*$B$3</f>
        <v>10.799999999999999</v>
      </c>
      <c r="F11" s="23" t="s">
        <v>39</v>
      </c>
      <c r="I11" s="14" t="s">
        <v>31</v>
      </c>
      <c r="J11" s="15">
        <v>143</v>
      </c>
      <c r="K11" s="15">
        <v>143.57</v>
      </c>
      <c r="L11" s="15">
        <v>24.77</v>
      </c>
      <c r="M11" s="15">
        <v>0.17</v>
      </c>
      <c r="N11" s="16">
        <v>7</v>
      </c>
    </row>
    <row r="12" spans="1:14" ht="18" thickBot="1">
      <c r="A12" s="25">
        <v>4</v>
      </c>
      <c r="B12" s="26">
        <f t="shared" si="0"/>
        <v>51.839999999999996</v>
      </c>
      <c r="C12" s="26">
        <f t="shared" si="1"/>
        <v>45.36</v>
      </c>
      <c r="D12" s="26">
        <f t="shared" si="2"/>
        <v>58.319999999999993</v>
      </c>
      <c r="E12" s="26">
        <f t="shared" si="3"/>
        <v>12.959999999999999</v>
      </c>
      <c r="F12" s="23" t="s">
        <v>41</v>
      </c>
      <c r="I12" s="14" t="s">
        <v>31</v>
      </c>
      <c r="J12" s="15">
        <v>217</v>
      </c>
      <c r="K12" s="15">
        <v>221.16</v>
      </c>
      <c r="L12" s="15">
        <v>33.619999999999997</v>
      </c>
      <c r="M12" s="15">
        <v>0.15</v>
      </c>
      <c r="N12" s="16">
        <v>4.7</v>
      </c>
    </row>
    <row r="13" spans="1:14" ht="18" thickBot="1">
      <c r="A13" s="25">
        <v>5</v>
      </c>
      <c r="B13" s="26">
        <f t="shared" si="0"/>
        <v>62.207999999999991</v>
      </c>
      <c r="C13" s="26">
        <f t="shared" si="1"/>
        <v>54.431999999999995</v>
      </c>
      <c r="D13" s="26">
        <f t="shared" si="2"/>
        <v>69.983999999999995</v>
      </c>
      <c r="E13" s="26">
        <f t="shared" si="3"/>
        <v>15.551999999999998</v>
      </c>
      <c r="F13" s="23" t="s">
        <v>42</v>
      </c>
      <c r="I13" s="14" t="s">
        <v>31</v>
      </c>
      <c r="J13" s="15">
        <v>353</v>
      </c>
      <c r="K13" s="15">
        <v>357.91</v>
      </c>
      <c r="L13" s="15">
        <v>53.58</v>
      </c>
      <c r="M13" s="15">
        <v>0.15</v>
      </c>
      <c r="N13" s="16">
        <v>4.5</v>
      </c>
    </row>
    <row r="14" spans="1:14" ht="18" thickBot="1">
      <c r="A14" s="25">
        <v>6</v>
      </c>
      <c r="B14" s="26">
        <f t="shared" si="0"/>
        <v>74.649599999999992</v>
      </c>
      <c r="C14" s="26">
        <f t="shared" si="1"/>
        <v>65.318399999999997</v>
      </c>
      <c r="D14" s="26">
        <f t="shared" si="2"/>
        <v>83.980799999999988</v>
      </c>
      <c r="E14" s="26">
        <f t="shared" si="3"/>
        <v>18.662399999999998</v>
      </c>
      <c r="F14" s="23" t="s">
        <v>43</v>
      </c>
      <c r="I14" s="14" t="s">
        <v>31</v>
      </c>
      <c r="J14" s="15">
        <v>545</v>
      </c>
      <c r="K14" s="15">
        <v>548.17999999999995</v>
      </c>
      <c r="L14" s="15">
        <v>95.81</v>
      </c>
      <c r="M14" s="15">
        <v>0.17</v>
      </c>
      <c r="N14" s="16">
        <v>4</v>
      </c>
    </row>
    <row r="15" spans="1:14" ht="18" thickBot="1">
      <c r="A15" s="25">
        <v>7</v>
      </c>
      <c r="B15" s="26">
        <f t="shared" si="0"/>
        <v>89.579519999999988</v>
      </c>
      <c r="C15" s="26">
        <f t="shared" si="1"/>
        <v>78.382079999999988</v>
      </c>
      <c r="D15" s="26">
        <f t="shared" si="2"/>
        <v>100.77695999999999</v>
      </c>
      <c r="E15" s="26">
        <f t="shared" si="3"/>
        <v>22.394879999999997</v>
      </c>
      <c r="F15" s="23" t="s">
        <v>44</v>
      </c>
      <c r="I15" s="14" t="s">
        <v>31</v>
      </c>
      <c r="J15" s="15">
        <v>857</v>
      </c>
      <c r="K15" s="15">
        <v>867.42</v>
      </c>
      <c r="L15" s="15">
        <v>142</v>
      </c>
      <c r="M15" s="15">
        <v>0.16</v>
      </c>
      <c r="N15" s="16">
        <v>4.3</v>
      </c>
    </row>
    <row r="16" spans="1:14" ht="18" thickBot="1">
      <c r="A16" s="25">
        <v>8</v>
      </c>
      <c r="B16" s="26">
        <f t="shared" si="0"/>
        <v>107.49542399999999</v>
      </c>
      <c r="C16" s="26">
        <f t="shared" si="1"/>
        <v>94.058495999999991</v>
      </c>
      <c r="D16" s="26">
        <f t="shared" si="2"/>
        <v>120.93235199999998</v>
      </c>
      <c r="E16" s="26">
        <f t="shared" si="3"/>
        <v>26.873855999999996</v>
      </c>
      <c r="F16" s="23" t="s">
        <v>50</v>
      </c>
      <c r="I16" s="14" t="s">
        <v>27</v>
      </c>
      <c r="J16" s="15">
        <v>40</v>
      </c>
      <c r="K16" s="15">
        <v>40</v>
      </c>
      <c r="L16" s="15">
        <v>12</v>
      </c>
      <c r="M16" s="15">
        <v>0.3</v>
      </c>
      <c r="N16" s="15">
        <v>80</v>
      </c>
    </row>
    <row r="17" spans="1:14" ht="18" thickBot="1">
      <c r="A17" s="25">
        <v>9</v>
      </c>
      <c r="B17" s="26">
        <f t="shared" si="0"/>
        <v>128.99450879999998</v>
      </c>
      <c r="C17" s="26">
        <f t="shared" si="1"/>
        <v>112.87019519999998</v>
      </c>
      <c r="D17" s="26">
        <f t="shared" si="2"/>
        <v>145.11882239999997</v>
      </c>
      <c r="E17" s="26">
        <f t="shared" si="3"/>
        <v>32.248627199999994</v>
      </c>
      <c r="F17" s="23" t="s">
        <v>48</v>
      </c>
      <c r="I17" s="14" t="s">
        <v>27</v>
      </c>
      <c r="J17" s="15">
        <v>50</v>
      </c>
      <c r="K17" s="15">
        <v>50</v>
      </c>
      <c r="L17" s="15">
        <v>15</v>
      </c>
      <c r="M17" s="15">
        <v>0.3</v>
      </c>
      <c r="N17" s="15">
        <v>65</v>
      </c>
    </row>
    <row r="18" spans="1:14" ht="18" thickBot="1">
      <c r="A18" s="25">
        <v>10</v>
      </c>
      <c r="B18" s="26">
        <f t="shared" si="0"/>
        <v>154.79341055999996</v>
      </c>
      <c r="C18" s="26">
        <f t="shared" si="1"/>
        <v>135.44423423999996</v>
      </c>
      <c r="D18" s="26">
        <f t="shared" si="2"/>
        <v>174.14258687999995</v>
      </c>
      <c r="E18" s="26">
        <f t="shared" si="3"/>
        <v>38.698352639999989</v>
      </c>
      <c r="F18" s="23" t="s">
        <v>51</v>
      </c>
      <c r="I18" s="14" t="s">
        <v>27</v>
      </c>
      <c r="J18" s="15">
        <v>60</v>
      </c>
      <c r="K18" s="15">
        <v>60</v>
      </c>
      <c r="L18" s="15">
        <v>13.8</v>
      </c>
      <c r="M18" s="15">
        <v>0.23</v>
      </c>
      <c r="N18" s="15">
        <v>55</v>
      </c>
    </row>
    <row r="19" spans="1:14" ht="18" thickBot="1">
      <c r="A19" s="25">
        <v>11</v>
      </c>
      <c r="B19" s="26">
        <f t="shared" si="0"/>
        <v>185.75209267199995</v>
      </c>
      <c r="C19" s="26">
        <f t="shared" si="1"/>
        <v>162.53308108799996</v>
      </c>
      <c r="D19" s="26">
        <f t="shared" si="2"/>
        <v>208.97110425599993</v>
      </c>
      <c r="E19" s="26">
        <f t="shared" si="3"/>
        <v>46.438023167999987</v>
      </c>
      <c r="F19" s="23" t="s">
        <v>52</v>
      </c>
      <c r="I19" s="14" t="s">
        <v>27</v>
      </c>
      <c r="J19" s="15">
        <v>68</v>
      </c>
      <c r="K19" s="15">
        <v>68</v>
      </c>
      <c r="L19" s="15">
        <v>15.64</v>
      </c>
      <c r="M19" s="15">
        <v>0.23</v>
      </c>
      <c r="N19" s="15">
        <v>49</v>
      </c>
    </row>
    <row r="20" spans="1:14" ht="18" thickBot="1">
      <c r="A20" s="25">
        <v>12</v>
      </c>
      <c r="B20" s="26">
        <f t="shared" si="0"/>
        <v>222.90251120639994</v>
      </c>
      <c r="C20" s="26">
        <f t="shared" si="1"/>
        <v>195.03969730559993</v>
      </c>
      <c r="D20" s="26">
        <f t="shared" si="2"/>
        <v>250.76532510719994</v>
      </c>
      <c r="E20" s="26">
        <f t="shared" si="3"/>
        <v>55.725627801599984</v>
      </c>
      <c r="F20" s="23" t="s">
        <v>45</v>
      </c>
      <c r="I20" s="14" t="s">
        <v>27</v>
      </c>
      <c r="J20" s="15">
        <v>78</v>
      </c>
      <c r="K20" s="15">
        <v>78</v>
      </c>
      <c r="L20" s="15">
        <v>17.940000000000001</v>
      </c>
      <c r="M20" s="15">
        <v>0.23</v>
      </c>
      <c r="N20" s="15">
        <v>44</v>
      </c>
    </row>
    <row r="21" spans="1:14" ht="18" thickBot="1">
      <c r="A21" s="25">
        <v>13</v>
      </c>
      <c r="B21" s="26">
        <f t="shared" si="0"/>
        <v>267.48301344767992</v>
      </c>
      <c r="C21" s="26">
        <f t="shared" si="1"/>
        <v>234.04763676671993</v>
      </c>
      <c r="D21" s="26">
        <f t="shared" si="2"/>
        <v>300.91839012863989</v>
      </c>
      <c r="E21" s="26">
        <f t="shared" si="3"/>
        <v>66.870753361919981</v>
      </c>
      <c r="F21" s="23" t="s">
        <v>53</v>
      </c>
      <c r="I21" s="14" t="s">
        <v>27</v>
      </c>
      <c r="J21" s="15">
        <v>89</v>
      </c>
      <c r="K21" s="15">
        <v>89</v>
      </c>
      <c r="L21" s="15">
        <v>20.47</v>
      </c>
      <c r="M21" s="15">
        <v>0.23</v>
      </c>
      <c r="N21" s="15">
        <v>40</v>
      </c>
    </row>
    <row r="22" spans="1:14" ht="18" thickBot="1">
      <c r="A22" s="25">
        <v>14</v>
      </c>
      <c r="B22" s="26">
        <f t="shared" si="0"/>
        <v>320.97961613721588</v>
      </c>
      <c r="C22" s="26">
        <f t="shared" si="1"/>
        <v>280.85716412006389</v>
      </c>
      <c r="D22" s="26">
        <f t="shared" si="2"/>
        <v>361.10206815436788</v>
      </c>
      <c r="E22" s="26">
        <f t="shared" si="3"/>
        <v>80.244904034303971</v>
      </c>
      <c r="F22" s="23" t="s">
        <v>54</v>
      </c>
      <c r="I22" s="14" t="s">
        <v>27</v>
      </c>
      <c r="J22" s="15">
        <v>100</v>
      </c>
      <c r="K22" s="15">
        <v>100</v>
      </c>
      <c r="L22" s="15">
        <v>23</v>
      </c>
      <c r="M22" s="15">
        <v>0.23</v>
      </c>
      <c r="N22" s="15">
        <v>34</v>
      </c>
    </row>
    <row r="23" spans="1:14" ht="18" thickBot="1">
      <c r="A23" s="25">
        <v>15</v>
      </c>
      <c r="B23" s="26">
        <f t="shared" si="0"/>
        <v>385.17553936465907</v>
      </c>
      <c r="C23" s="26">
        <f t="shared" si="1"/>
        <v>337.0285969440767</v>
      </c>
      <c r="D23" s="26">
        <f t="shared" si="2"/>
        <v>433.32248178524145</v>
      </c>
      <c r="E23" s="26">
        <f t="shared" si="3"/>
        <v>96.293884841164768</v>
      </c>
      <c r="F23" s="23" t="s">
        <v>47</v>
      </c>
      <c r="I23" s="14" t="s">
        <v>27</v>
      </c>
      <c r="J23" s="15">
        <v>119</v>
      </c>
      <c r="K23" s="15">
        <v>119</v>
      </c>
      <c r="L23" s="15">
        <v>35.700000000000003</v>
      </c>
      <c r="M23" s="15">
        <v>0.3</v>
      </c>
      <c r="N23" s="15">
        <v>29</v>
      </c>
    </row>
    <row r="24" spans="1:14" ht="18" thickBot="1">
      <c r="A24" s="25">
        <v>16</v>
      </c>
      <c r="B24" s="26">
        <f t="shared" si="0"/>
        <v>462.21064723759088</v>
      </c>
      <c r="C24" s="26">
        <f t="shared" si="1"/>
        <v>404.43431633289202</v>
      </c>
      <c r="D24" s="26">
        <f t="shared" si="2"/>
        <v>519.98697814228979</v>
      </c>
      <c r="E24" s="26">
        <f t="shared" si="3"/>
        <v>115.55266180939772</v>
      </c>
      <c r="F24" s="23" t="s">
        <v>55</v>
      </c>
      <c r="I24" s="14" t="s">
        <v>27</v>
      </c>
      <c r="J24" s="15">
        <v>140</v>
      </c>
      <c r="K24" s="15">
        <v>140</v>
      </c>
      <c r="L24" s="15">
        <v>42</v>
      </c>
      <c r="M24" s="15">
        <v>0.3</v>
      </c>
      <c r="N24" s="15">
        <v>25</v>
      </c>
    </row>
    <row r="25" spans="1:14" ht="18" thickBot="1">
      <c r="A25" s="25">
        <v>17</v>
      </c>
      <c r="B25" s="26">
        <f t="shared" si="0"/>
        <v>554.65277668510907</v>
      </c>
      <c r="C25" s="26">
        <f t="shared" si="1"/>
        <v>485.32117959947044</v>
      </c>
      <c r="D25" s="26">
        <f t="shared" si="2"/>
        <v>623.98437377074765</v>
      </c>
      <c r="E25" s="26">
        <f t="shared" si="3"/>
        <v>138.66319417127727</v>
      </c>
      <c r="F25" s="23" t="s">
        <v>56</v>
      </c>
      <c r="I25" s="14" t="s">
        <v>27</v>
      </c>
      <c r="J25" s="15">
        <v>166</v>
      </c>
      <c r="K25" s="15">
        <v>166</v>
      </c>
      <c r="L25" s="15">
        <v>49.8</v>
      </c>
      <c r="M25" s="15">
        <v>0.3</v>
      </c>
      <c r="N25" s="15">
        <v>23</v>
      </c>
    </row>
    <row r="26" spans="1:14" ht="18" thickBot="1">
      <c r="A26" s="25">
        <v>18</v>
      </c>
      <c r="B26" s="26">
        <f t="shared" si="0"/>
        <v>665.58333202213089</v>
      </c>
      <c r="C26" s="26">
        <f t="shared" si="1"/>
        <v>582.38541551936453</v>
      </c>
      <c r="D26" s="26">
        <f t="shared" si="2"/>
        <v>748.78124852489725</v>
      </c>
      <c r="E26" s="26">
        <f t="shared" si="3"/>
        <v>166.39583300553272</v>
      </c>
      <c r="F26" s="23" t="s">
        <v>57</v>
      </c>
      <c r="I26" s="14" t="s">
        <v>27</v>
      </c>
      <c r="J26" s="15">
        <v>195</v>
      </c>
      <c r="K26" s="15">
        <v>195</v>
      </c>
      <c r="L26" s="15">
        <v>58.5</v>
      </c>
      <c r="M26" s="15">
        <v>0.3</v>
      </c>
      <c r="N26" s="15">
        <v>21</v>
      </c>
    </row>
    <row r="27" spans="1:14" ht="18" thickBot="1">
      <c r="A27" s="25">
        <v>19</v>
      </c>
      <c r="B27" s="26">
        <f t="shared" si="0"/>
        <v>798.69999842655704</v>
      </c>
      <c r="C27" s="26">
        <f t="shared" si="1"/>
        <v>698.86249862323746</v>
      </c>
      <c r="D27" s="26">
        <f t="shared" si="2"/>
        <v>898.53749822987663</v>
      </c>
      <c r="E27" s="26">
        <f t="shared" si="3"/>
        <v>199.67499960663926</v>
      </c>
      <c r="F27" s="23" t="s">
        <v>58</v>
      </c>
      <c r="I27" s="14" t="s">
        <v>27</v>
      </c>
      <c r="J27" s="15">
        <v>235</v>
      </c>
      <c r="K27" s="15">
        <v>235</v>
      </c>
      <c r="L27" s="15">
        <v>70.5</v>
      </c>
      <c r="M27" s="15">
        <v>0.3</v>
      </c>
      <c r="N27" s="15">
        <v>20</v>
      </c>
    </row>
    <row r="28" spans="1:14" ht="18" thickBot="1">
      <c r="I28" s="14" t="s">
        <v>27</v>
      </c>
      <c r="J28" s="15">
        <v>280</v>
      </c>
      <c r="K28" s="15">
        <v>280</v>
      </c>
      <c r="L28" s="15">
        <v>84</v>
      </c>
      <c r="M28" s="15">
        <v>0.3</v>
      </c>
      <c r="N28" s="15">
        <v>37</v>
      </c>
    </row>
    <row r="29" spans="1:14" ht="18" thickBot="1">
      <c r="I29" s="14" t="s">
        <v>27</v>
      </c>
      <c r="J29" s="15">
        <v>337</v>
      </c>
      <c r="K29" s="15">
        <v>337</v>
      </c>
      <c r="L29" s="15">
        <v>101.1</v>
      </c>
      <c r="M29" s="15">
        <v>0.3</v>
      </c>
      <c r="N29" s="15">
        <v>31</v>
      </c>
    </row>
    <row r="30" spans="1:14" ht="18" thickBot="1">
      <c r="I30" s="14" t="s">
        <v>27</v>
      </c>
      <c r="J30" s="15">
        <v>402</v>
      </c>
      <c r="K30" s="15">
        <v>402</v>
      </c>
      <c r="L30" s="15">
        <v>120.6</v>
      </c>
      <c r="M30" s="15">
        <v>0.3</v>
      </c>
      <c r="N30" s="15">
        <v>26</v>
      </c>
    </row>
    <row r="31" spans="1:14" ht="18" thickBot="1">
      <c r="I31" s="14" t="s">
        <v>28</v>
      </c>
      <c r="J31" s="15">
        <v>60</v>
      </c>
      <c r="K31" s="15">
        <v>60</v>
      </c>
      <c r="L31" s="15">
        <v>18</v>
      </c>
      <c r="M31" s="15">
        <v>0.3</v>
      </c>
      <c r="N31" s="16">
        <v>17.87</v>
      </c>
    </row>
    <row r="32" spans="1:14" ht="18" thickBot="1">
      <c r="I32" s="14" t="s">
        <v>28</v>
      </c>
      <c r="J32" s="15">
        <v>70</v>
      </c>
      <c r="K32" s="15">
        <v>70</v>
      </c>
      <c r="L32" s="15">
        <v>21</v>
      </c>
      <c r="M32" s="15">
        <v>0.3</v>
      </c>
      <c r="N32" s="16">
        <v>15.39</v>
      </c>
    </row>
    <row r="33" spans="9:14" ht="18" thickBot="1">
      <c r="I33" s="14" t="s">
        <v>28</v>
      </c>
      <c r="J33" s="15">
        <v>80</v>
      </c>
      <c r="K33" s="15">
        <v>80</v>
      </c>
      <c r="L33" s="15">
        <v>24</v>
      </c>
      <c r="M33" s="15">
        <v>0.3</v>
      </c>
      <c r="N33" s="16">
        <v>13.52</v>
      </c>
    </row>
    <row r="34" spans="9:14" ht="18" thickBot="1">
      <c r="I34" s="14" t="s">
        <v>28</v>
      </c>
      <c r="J34" s="15">
        <v>90</v>
      </c>
      <c r="K34" s="15">
        <v>90</v>
      </c>
      <c r="L34" s="15">
        <v>27</v>
      </c>
      <c r="M34" s="15">
        <v>0.3</v>
      </c>
      <c r="N34" s="16">
        <v>12.08</v>
      </c>
    </row>
    <row r="35" spans="9:14" ht="18" thickBot="1">
      <c r="I35" s="14" t="s">
        <v>28</v>
      </c>
      <c r="J35" s="15">
        <v>100</v>
      </c>
      <c r="K35" s="15">
        <v>100</v>
      </c>
      <c r="L35" s="15">
        <v>30</v>
      </c>
      <c r="M35" s="15">
        <v>0.3</v>
      </c>
      <c r="N35" s="16">
        <v>10.92</v>
      </c>
    </row>
    <row r="36" spans="9:14" ht="18" thickBot="1">
      <c r="I36" s="14" t="s">
        <v>28</v>
      </c>
      <c r="J36" s="15">
        <v>115</v>
      </c>
      <c r="K36" s="15">
        <v>115</v>
      </c>
      <c r="L36" s="15">
        <v>34.5</v>
      </c>
      <c r="M36" s="15">
        <v>0.3</v>
      </c>
      <c r="N36" s="16">
        <v>9.56</v>
      </c>
    </row>
    <row r="37" spans="9:14" ht="18" thickBot="1">
      <c r="I37" s="14" t="s">
        <v>28</v>
      </c>
      <c r="J37" s="15">
        <v>130</v>
      </c>
      <c r="K37" s="15">
        <v>130</v>
      </c>
      <c r="L37" s="15">
        <v>39</v>
      </c>
      <c r="M37" s="15">
        <v>0.3</v>
      </c>
      <c r="N37" s="16">
        <v>8.51</v>
      </c>
    </row>
    <row r="38" spans="9:14" ht="18" thickBot="1">
      <c r="I38" s="14" t="s">
        <v>28</v>
      </c>
      <c r="J38" s="15">
        <v>145</v>
      </c>
      <c r="K38" s="15">
        <v>145</v>
      </c>
      <c r="L38" s="15">
        <v>43.5</v>
      </c>
      <c r="M38" s="15">
        <v>0.3</v>
      </c>
      <c r="N38" s="16">
        <v>7.68</v>
      </c>
    </row>
    <row r="39" spans="9:14" ht="18" thickBot="1">
      <c r="I39" s="14" t="s">
        <v>28</v>
      </c>
      <c r="J39" s="15">
        <v>160</v>
      </c>
      <c r="K39" s="15">
        <v>160</v>
      </c>
      <c r="L39" s="15">
        <v>48</v>
      </c>
      <c r="M39" s="15">
        <v>0.3</v>
      </c>
      <c r="N39" s="16">
        <v>7.01</v>
      </c>
    </row>
    <row r="40" spans="9:14" ht="18" thickBot="1">
      <c r="I40" s="14" t="s">
        <v>28</v>
      </c>
      <c r="J40" s="15">
        <v>175</v>
      </c>
      <c r="K40" s="15">
        <v>175</v>
      </c>
      <c r="L40" s="15">
        <v>52.5</v>
      </c>
      <c r="M40" s="15">
        <v>0.3</v>
      </c>
      <c r="N40" s="16">
        <v>6.45</v>
      </c>
    </row>
    <row r="41" spans="9:14" ht="18" thickBot="1">
      <c r="I41" s="14" t="s">
        <v>28</v>
      </c>
      <c r="J41" s="15">
        <v>195</v>
      </c>
      <c r="K41" s="15">
        <v>195</v>
      </c>
      <c r="L41" s="15">
        <v>58.5</v>
      </c>
      <c r="M41" s="15">
        <v>0.3</v>
      </c>
      <c r="N41" s="16">
        <v>5.84</v>
      </c>
    </row>
    <row r="42" spans="9:14" ht="18" thickBot="1">
      <c r="I42" s="14" t="s">
        <v>28</v>
      </c>
      <c r="J42" s="15">
        <v>220</v>
      </c>
      <c r="K42" s="15">
        <v>220</v>
      </c>
      <c r="L42" s="15">
        <v>66</v>
      </c>
      <c r="M42" s="15">
        <v>0.3</v>
      </c>
      <c r="N42" s="16">
        <v>5.23</v>
      </c>
    </row>
    <row r="43" spans="9:14" ht="18" thickBot="1">
      <c r="I43" s="14" t="s">
        <v>28</v>
      </c>
      <c r="J43" s="15">
        <v>255</v>
      </c>
      <c r="K43" s="15">
        <v>255</v>
      </c>
      <c r="L43" s="15">
        <v>76.5</v>
      </c>
      <c r="M43" s="15">
        <v>0.3</v>
      </c>
      <c r="N43" s="16">
        <v>4.57</v>
      </c>
    </row>
    <row r="44" spans="9:14" ht="18" thickBot="1">
      <c r="I44" s="14" t="s">
        <v>28</v>
      </c>
      <c r="J44" s="15">
        <v>295</v>
      </c>
      <c r="K44" s="15">
        <v>295</v>
      </c>
      <c r="L44" s="15">
        <v>88.5</v>
      </c>
      <c r="M44" s="15">
        <v>0.3</v>
      </c>
      <c r="N44" s="16">
        <v>3.99</v>
      </c>
    </row>
    <row r="45" spans="9:14" ht="18" thickBot="1">
      <c r="I45" s="14" t="s">
        <v>28</v>
      </c>
      <c r="J45" s="15">
        <v>340</v>
      </c>
      <c r="K45" s="15">
        <v>340</v>
      </c>
      <c r="L45" s="15">
        <v>102</v>
      </c>
      <c r="M45" s="15">
        <v>0.3</v>
      </c>
      <c r="N45" s="16">
        <v>3.49</v>
      </c>
    </row>
    <row r="46" spans="9:14" ht="18" thickBot="1">
      <c r="I46" s="14" t="s">
        <v>28</v>
      </c>
      <c r="J46" s="15">
        <v>390</v>
      </c>
      <c r="K46" s="15">
        <v>390</v>
      </c>
      <c r="L46" s="15">
        <v>117</v>
      </c>
      <c r="M46" s="15">
        <v>0.3</v>
      </c>
      <c r="N46" s="16">
        <v>3.06</v>
      </c>
    </row>
    <row r="47" spans="9:14" ht="18" thickBot="1">
      <c r="I47" s="14" t="s">
        <v>28</v>
      </c>
      <c r="J47" s="15">
        <v>450</v>
      </c>
      <c r="K47" s="15">
        <v>450</v>
      </c>
      <c r="L47" s="15">
        <v>135</v>
      </c>
      <c r="M47" s="15">
        <v>0.3</v>
      </c>
      <c r="N47" s="16">
        <v>2.65</v>
      </c>
    </row>
    <row r="48" spans="9:14" ht="18" thickBot="1">
      <c r="I48" s="14" t="s">
        <v>28</v>
      </c>
      <c r="J48" s="15">
        <v>520</v>
      </c>
      <c r="K48" s="15">
        <v>520</v>
      </c>
      <c r="L48" s="15">
        <v>156</v>
      </c>
      <c r="M48" s="15">
        <v>0.3</v>
      </c>
      <c r="N48" s="16">
        <v>2.29</v>
      </c>
    </row>
    <row r="49" spans="9:14" ht="18" thickBot="1">
      <c r="I49" s="14" t="s">
        <v>28</v>
      </c>
      <c r="J49" s="15">
        <v>600</v>
      </c>
      <c r="K49" s="15">
        <v>600</v>
      </c>
      <c r="L49" s="15">
        <v>180</v>
      </c>
      <c r="M49" s="15">
        <v>0.3</v>
      </c>
      <c r="N49" s="16">
        <v>1.98</v>
      </c>
    </row>
    <row r="50" spans="9:14" ht="18" thickBot="1">
      <c r="I50" s="14" t="s">
        <v>29</v>
      </c>
      <c r="J50" s="15">
        <v>10</v>
      </c>
      <c r="K50" s="15">
        <v>10</v>
      </c>
      <c r="L50" s="15">
        <v>3.3</v>
      </c>
      <c r="M50" s="15">
        <v>0.33</v>
      </c>
      <c r="N50" s="17"/>
    </row>
    <row r="51" spans="9:14" ht="18" thickBot="1">
      <c r="I51" s="14" t="s">
        <v>29</v>
      </c>
      <c r="J51" s="15">
        <v>15</v>
      </c>
      <c r="K51" s="15">
        <v>15</v>
      </c>
      <c r="L51" s="15">
        <v>3.75</v>
      </c>
      <c r="M51" s="15">
        <v>0.25</v>
      </c>
      <c r="N51" s="17"/>
    </row>
    <row r="52" spans="9:14" ht="18" thickBot="1">
      <c r="I52" s="14" t="s">
        <v>29</v>
      </c>
      <c r="J52" s="18">
        <v>20</v>
      </c>
      <c r="K52" s="15">
        <v>20</v>
      </c>
      <c r="L52" s="15">
        <v>6</v>
      </c>
      <c r="M52" s="15">
        <v>0.3</v>
      </c>
      <c r="N52" s="17"/>
    </row>
    <row r="53" spans="9:14" ht="18" thickBot="1">
      <c r="I53" s="14" t="s">
        <v>29</v>
      </c>
      <c r="J53" s="18">
        <v>30</v>
      </c>
      <c r="K53" s="15">
        <v>30</v>
      </c>
      <c r="L53" s="15">
        <v>9</v>
      </c>
      <c r="M53" s="15">
        <v>0.3</v>
      </c>
      <c r="N53" s="17"/>
    </row>
    <row r="54" spans="9:14" ht="18" thickBot="1">
      <c r="I54" s="14" t="s">
        <v>29</v>
      </c>
      <c r="J54" s="18">
        <v>40</v>
      </c>
      <c r="K54" s="15">
        <v>40</v>
      </c>
      <c r="L54" s="15">
        <v>12</v>
      </c>
      <c r="M54" s="15">
        <v>0.3</v>
      </c>
      <c r="N54" s="17"/>
    </row>
    <row r="55" spans="9:14" ht="18" thickBot="1">
      <c r="I55" s="14" t="s">
        <v>29</v>
      </c>
      <c r="J55" s="18">
        <v>85</v>
      </c>
      <c r="K55" s="15">
        <v>85</v>
      </c>
      <c r="L55" s="15">
        <v>20.399999999999999</v>
      </c>
      <c r="M55" s="15">
        <v>0.24</v>
      </c>
      <c r="N55" s="17"/>
    </row>
    <row r="56" spans="9:14" ht="18" thickBot="1">
      <c r="I56" s="14" t="s">
        <v>29</v>
      </c>
      <c r="J56" s="18">
        <v>90</v>
      </c>
      <c r="K56" s="15">
        <v>90</v>
      </c>
      <c r="L56" s="15">
        <v>21.6</v>
      </c>
      <c r="M56" s="15">
        <v>0.24</v>
      </c>
      <c r="N56" s="17"/>
    </row>
    <row r="57" spans="9:14" ht="18" thickBot="1">
      <c r="I57" s="14" t="s">
        <v>29</v>
      </c>
      <c r="J57" s="18">
        <v>95</v>
      </c>
      <c r="K57" s="15">
        <v>95</v>
      </c>
      <c r="L57" s="15">
        <v>22.8</v>
      </c>
      <c r="M57" s="15">
        <v>0.24</v>
      </c>
      <c r="N57" s="17"/>
    </row>
    <row r="58" spans="9:14" ht="18" thickBot="1">
      <c r="I58" s="14" t="s">
        <v>29</v>
      </c>
      <c r="J58" s="18">
        <v>145</v>
      </c>
      <c r="K58" s="15">
        <v>145</v>
      </c>
      <c r="L58" s="15">
        <v>31.9</v>
      </c>
      <c r="M58" s="15">
        <v>0.22</v>
      </c>
      <c r="N58" s="17"/>
    </row>
    <row r="59" spans="9:14" ht="18" thickBot="1">
      <c r="I59" s="14" t="s">
        <v>29</v>
      </c>
      <c r="J59" s="18">
        <v>150</v>
      </c>
      <c r="K59" s="15">
        <v>150</v>
      </c>
      <c r="L59" s="15">
        <v>33</v>
      </c>
      <c r="M59" s="15">
        <v>0.22</v>
      </c>
      <c r="N59" s="17"/>
    </row>
    <row r="60" spans="9:14" ht="18" thickBot="1">
      <c r="I60" s="14" t="s">
        <v>29</v>
      </c>
      <c r="J60" s="18">
        <v>155</v>
      </c>
      <c r="K60" s="15">
        <v>155</v>
      </c>
      <c r="L60" s="15">
        <v>34.1</v>
      </c>
      <c r="M60" s="15">
        <v>0.22</v>
      </c>
      <c r="N60" s="17"/>
    </row>
    <row r="61" spans="9:14" ht="18" thickBot="1">
      <c r="I61" s="14" t="s">
        <v>29</v>
      </c>
      <c r="J61" s="18">
        <v>215</v>
      </c>
      <c r="K61" s="15">
        <v>215</v>
      </c>
      <c r="L61" s="15">
        <v>47.3</v>
      </c>
      <c r="M61" s="15">
        <v>0.22</v>
      </c>
      <c r="N61" s="17"/>
    </row>
    <row r="62" spans="9:14" ht="18" thickBot="1">
      <c r="I62" s="14" t="s">
        <v>29</v>
      </c>
      <c r="J62" s="18">
        <v>220</v>
      </c>
      <c r="K62" s="15">
        <v>220</v>
      </c>
      <c r="L62" s="15">
        <v>48.4</v>
      </c>
      <c r="M62" s="15">
        <v>0.22</v>
      </c>
      <c r="N62" s="17"/>
    </row>
    <row r="63" spans="9:14" ht="18" thickBot="1">
      <c r="I63" s="14" t="s">
        <v>29</v>
      </c>
      <c r="J63" s="18">
        <v>245</v>
      </c>
      <c r="K63" s="15">
        <v>245</v>
      </c>
      <c r="L63" s="15">
        <v>53.9</v>
      </c>
      <c r="M63" s="15">
        <v>0.22</v>
      </c>
      <c r="N63" s="17"/>
    </row>
    <row r="64" spans="9:14" ht="18" thickBot="1">
      <c r="I64" s="14" t="s">
        <v>29</v>
      </c>
      <c r="J64" s="18">
        <v>270</v>
      </c>
      <c r="K64" s="15">
        <v>270</v>
      </c>
      <c r="L64" s="15">
        <v>59.4</v>
      </c>
      <c r="M64" s="15">
        <v>0.22</v>
      </c>
      <c r="N64" s="17"/>
    </row>
    <row r="65" spans="9:14" ht="18" thickBot="1">
      <c r="I65" s="14" t="s">
        <v>30</v>
      </c>
      <c r="J65" s="15">
        <v>95</v>
      </c>
      <c r="K65" s="15">
        <v>95</v>
      </c>
      <c r="L65" s="15">
        <v>39</v>
      </c>
      <c r="M65" s="15">
        <v>0.41</v>
      </c>
      <c r="N65" s="17"/>
    </row>
    <row r="66" spans="9:14" ht="18" thickBot="1">
      <c r="I66" s="14" t="s">
        <v>30</v>
      </c>
      <c r="J66" s="15">
        <v>150</v>
      </c>
      <c r="K66" s="15">
        <v>150</v>
      </c>
      <c r="L66" s="15">
        <v>44</v>
      </c>
      <c r="M66" s="15">
        <v>0.28999999999999998</v>
      </c>
      <c r="N66" s="17"/>
    </row>
    <row r="67" spans="9:14" ht="18" thickBot="1">
      <c r="I67" s="14" t="s">
        <v>30</v>
      </c>
      <c r="J67" s="15">
        <v>214</v>
      </c>
      <c r="K67" s="15">
        <v>214</v>
      </c>
      <c r="L67" s="15">
        <v>61</v>
      </c>
      <c r="M67" s="15">
        <v>0.28999999999999998</v>
      </c>
      <c r="N67" s="17"/>
    </row>
    <row r="68" spans="9:14" ht="18" thickBot="1">
      <c r="I68" s="14" t="s">
        <v>30</v>
      </c>
      <c r="J68" s="15">
        <v>286</v>
      </c>
      <c r="K68" s="15">
        <v>286</v>
      </c>
      <c r="L68" s="15">
        <v>82</v>
      </c>
      <c r="M68" s="15">
        <v>0.28999999999999998</v>
      </c>
      <c r="N68" s="17"/>
    </row>
    <row r="69" spans="9:14" ht="18" thickBot="1">
      <c r="I69" s="14" t="s">
        <v>30</v>
      </c>
      <c r="J69" s="15">
        <v>350</v>
      </c>
      <c r="K69" s="15">
        <v>350</v>
      </c>
      <c r="L69" s="15">
        <v>33</v>
      </c>
      <c r="M69" s="15">
        <v>0.09</v>
      </c>
      <c r="N69" s="17"/>
    </row>
    <row r="70" spans="9:14" ht="18" thickBot="1">
      <c r="I70" s="14" t="s">
        <v>30</v>
      </c>
      <c r="J70" s="15">
        <v>405</v>
      </c>
      <c r="K70" s="15">
        <v>405</v>
      </c>
      <c r="L70" s="15">
        <v>27</v>
      </c>
      <c r="M70" s="15">
        <v>7.0000000000000007E-2</v>
      </c>
      <c r="N70" s="17"/>
    </row>
    <row r="71" spans="9:14" ht="18" thickBot="1">
      <c r="I71" s="14" t="s">
        <v>30</v>
      </c>
      <c r="J71" s="15">
        <v>669</v>
      </c>
      <c r="K71" s="15">
        <v>669</v>
      </c>
      <c r="L71" s="15">
        <v>71</v>
      </c>
      <c r="M71" s="15">
        <v>0.11</v>
      </c>
      <c r="N71" s="17"/>
    </row>
    <row r="72" spans="9:14" ht="18" thickBot="1">
      <c r="I72" s="14" t="s">
        <v>30</v>
      </c>
      <c r="J72" s="15">
        <v>862</v>
      </c>
      <c r="K72" s="15">
        <v>862</v>
      </c>
      <c r="L72" s="15">
        <v>97</v>
      </c>
      <c r="M72" s="15">
        <v>0.11</v>
      </c>
      <c r="N72" s="17"/>
    </row>
  </sheetData>
  <mergeCells count="2">
    <mergeCell ref="I4:N4"/>
    <mergeCell ref="A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4"/>
  <sheetViews>
    <sheetView workbookViewId="0">
      <selection activeCell="G37" sqref="G37"/>
    </sheetView>
  </sheetViews>
  <sheetFormatPr baseColWidth="10" defaultRowHeight="15" x14ac:dyDescent="0"/>
  <cols>
    <col min="9" max="9" width="2" customWidth="1"/>
    <col min="11" max="11" width="11.1640625" customWidth="1"/>
  </cols>
  <sheetData>
    <row r="2" spans="1:14">
      <c r="A2" t="s">
        <v>0</v>
      </c>
      <c r="J2" s="23" t="s">
        <v>17</v>
      </c>
      <c r="K2" s="23"/>
      <c r="L2" s="23"/>
      <c r="M2" s="23"/>
      <c r="N2" s="23"/>
    </row>
    <row r="3" spans="1:14">
      <c r="B3" t="s">
        <v>6</v>
      </c>
      <c r="C3" t="s">
        <v>2</v>
      </c>
      <c r="D3" t="s">
        <v>3</v>
      </c>
      <c r="E3" t="s">
        <v>4</v>
      </c>
      <c r="F3" t="s">
        <v>5</v>
      </c>
      <c r="J3" s="24" t="s">
        <v>5</v>
      </c>
      <c r="K3" s="23">
        <v>0.25</v>
      </c>
      <c r="L3" s="23"/>
      <c r="M3" s="23" t="s">
        <v>11</v>
      </c>
      <c r="N3" s="23">
        <v>1.2</v>
      </c>
    </row>
    <row r="4" spans="1:14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  <c r="J4" s="23"/>
      <c r="K4" s="23"/>
      <c r="L4" s="23"/>
      <c r="M4" s="23"/>
      <c r="N4" s="23"/>
    </row>
    <row r="5" spans="1:14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  <c r="J5" s="23" t="s">
        <v>16</v>
      </c>
      <c r="K5" s="23">
        <v>30</v>
      </c>
      <c r="L5" s="23" t="s">
        <v>12</v>
      </c>
      <c r="M5" s="23"/>
      <c r="N5" s="23"/>
    </row>
    <row r="6" spans="1:14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  <c r="J6" s="23"/>
      <c r="K6" s="23"/>
      <c r="L6" s="23"/>
      <c r="M6" s="23"/>
      <c r="N6" s="23"/>
    </row>
    <row r="7" spans="1:14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  <c r="J7" s="24" t="s">
        <v>10</v>
      </c>
      <c r="K7" s="24" t="s">
        <v>6</v>
      </c>
      <c r="L7" s="24" t="s">
        <v>13</v>
      </c>
      <c r="M7" s="24" t="s">
        <v>14</v>
      </c>
      <c r="N7" s="24" t="s">
        <v>15</v>
      </c>
    </row>
    <row r="8" spans="1:14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  <c r="J8" s="25">
        <v>1</v>
      </c>
      <c r="K8" s="23">
        <f>$K$5</f>
        <v>30</v>
      </c>
      <c r="L8" s="23">
        <f>0.5*(2*K8-N8)</f>
        <v>26.25</v>
      </c>
      <c r="M8" s="23">
        <f>0.5*(2*K8+N8)</f>
        <v>33.75</v>
      </c>
      <c r="N8" s="23">
        <f>K8*$K$3</f>
        <v>7.5</v>
      </c>
    </row>
    <row r="9" spans="1:14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  <c r="J9" s="25">
        <v>2</v>
      </c>
      <c r="K9" s="26">
        <f>K8*$N$3</f>
        <v>36</v>
      </c>
      <c r="L9" s="26">
        <f>0.5*(2*K9-N9)</f>
        <v>31.5</v>
      </c>
      <c r="M9" s="26">
        <f>0.5*(2*K9+N9)</f>
        <v>40.5</v>
      </c>
      <c r="N9" s="26">
        <f>K9*$K$3</f>
        <v>9</v>
      </c>
    </row>
    <row r="10" spans="1:14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  <c r="J10" s="25">
        <v>3</v>
      </c>
      <c r="K10" s="26">
        <f t="shared" ref="K10:K26" si="4">K9*$N$3</f>
        <v>43.199999999999996</v>
      </c>
      <c r="L10" s="26">
        <f t="shared" ref="L10:L26" si="5">0.5*(2*K10-N10)</f>
        <v>37.799999999999997</v>
      </c>
      <c r="M10" s="26">
        <f t="shared" ref="M10:M26" si="6">0.5*(2*K10+N10)</f>
        <v>48.599999999999994</v>
      </c>
      <c r="N10" s="26">
        <f t="shared" ref="N10:N26" si="7">K10*$K$3</f>
        <v>10.799999999999999</v>
      </c>
    </row>
    <row r="11" spans="1:14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  <c r="J11" s="25">
        <v>4</v>
      </c>
      <c r="K11" s="26">
        <f t="shared" si="4"/>
        <v>51.839999999999996</v>
      </c>
      <c r="L11" s="26">
        <f t="shared" si="5"/>
        <v>45.36</v>
      </c>
      <c r="M11" s="26">
        <f t="shared" si="6"/>
        <v>58.319999999999993</v>
      </c>
      <c r="N11" s="26">
        <f t="shared" si="7"/>
        <v>12.959999999999999</v>
      </c>
    </row>
    <row r="12" spans="1:14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  <c r="J12" s="25">
        <v>5</v>
      </c>
      <c r="K12" s="26">
        <f t="shared" si="4"/>
        <v>62.207999999999991</v>
      </c>
      <c r="L12" s="26">
        <f t="shared" si="5"/>
        <v>54.431999999999995</v>
      </c>
      <c r="M12" s="26">
        <f t="shared" si="6"/>
        <v>69.983999999999995</v>
      </c>
      <c r="N12" s="26">
        <f t="shared" si="7"/>
        <v>15.551999999999998</v>
      </c>
    </row>
    <row r="13" spans="1:14">
      <c r="J13" s="25">
        <v>6</v>
      </c>
      <c r="K13" s="26">
        <f t="shared" si="4"/>
        <v>74.649599999999992</v>
      </c>
      <c r="L13" s="26">
        <f t="shared" si="5"/>
        <v>65.318399999999997</v>
      </c>
      <c r="M13" s="26">
        <f t="shared" si="6"/>
        <v>83.980799999999988</v>
      </c>
      <c r="N13" s="26">
        <f t="shared" si="7"/>
        <v>18.662399999999998</v>
      </c>
    </row>
    <row r="14" spans="1:14">
      <c r="A14" t="s">
        <v>1</v>
      </c>
      <c r="J14" s="25">
        <v>7</v>
      </c>
      <c r="K14" s="26">
        <f t="shared" si="4"/>
        <v>89.579519999999988</v>
      </c>
      <c r="L14" s="26">
        <f t="shared" si="5"/>
        <v>78.382079999999988</v>
      </c>
      <c r="M14" s="26">
        <f t="shared" si="6"/>
        <v>100.77695999999999</v>
      </c>
      <c r="N14" s="26">
        <f t="shared" si="7"/>
        <v>22.394879999999997</v>
      </c>
    </row>
    <row r="15" spans="1:14">
      <c r="B15" t="s">
        <v>6</v>
      </c>
      <c r="C15" t="s">
        <v>2</v>
      </c>
      <c r="D15" t="s">
        <v>3</v>
      </c>
      <c r="E15" t="s">
        <v>4</v>
      </c>
      <c r="F15" t="s">
        <v>5</v>
      </c>
      <c r="J15" s="25">
        <v>8</v>
      </c>
      <c r="K15" s="26">
        <f t="shared" si="4"/>
        <v>107.49542399999999</v>
      </c>
      <c r="L15" s="26">
        <f t="shared" si="5"/>
        <v>94.058495999999991</v>
      </c>
      <c r="M15" s="26">
        <f t="shared" si="6"/>
        <v>120.93235199999998</v>
      </c>
      <c r="N15" s="26">
        <f t="shared" si="7"/>
        <v>26.873855999999996</v>
      </c>
    </row>
    <row r="16" spans="1:14">
      <c r="A16">
        <v>1</v>
      </c>
      <c r="B16">
        <v>30</v>
      </c>
      <c r="J16" s="25">
        <v>9</v>
      </c>
      <c r="K16" s="26">
        <f t="shared" si="4"/>
        <v>128.99450879999998</v>
      </c>
      <c r="L16" s="26">
        <f t="shared" si="5"/>
        <v>112.87019519999998</v>
      </c>
      <c r="M16" s="26">
        <f t="shared" si="6"/>
        <v>145.11882239999997</v>
      </c>
      <c r="N16" s="26">
        <f t="shared" si="7"/>
        <v>32.248627199999994</v>
      </c>
    </row>
    <row r="17" spans="1:14">
      <c r="A17">
        <v>2</v>
      </c>
      <c r="B17">
        <v>45</v>
      </c>
      <c r="J17" s="25">
        <v>10</v>
      </c>
      <c r="K17" s="26">
        <f t="shared" si="4"/>
        <v>154.79341055999996</v>
      </c>
      <c r="L17" s="26">
        <f t="shared" si="5"/>
        <v>135.44423423999996</v>
      </c>
      <c r="M17" s="26">
        <f t="shared" si="6"/>
        <v>174.14258687999995</v>
      </c>
      <c r="N17" s="26">
        <f t="shared" si="7"/>
        <v>38.698352639999989</v>
      </c>
    </row>
    <row r="18" spans="1:14">
      <c r="A18">
        <v>3</v>
      </c>
      <c r="B18">
        <v>70</v>
      </c>
      <c r="J18" s="25">
        <v>11</v>
      </c>
      <c r="K18" s="26">
        <f t="shared" si="4"/>
        <v>185.75209267199995</v>
      </c>
      <c r="L18" s="26">
        <f t="shared" si="5"/>
        <v>162.53308108799996</v>
      </c>
      <c r="M18" s="26">
        <f t="shared" si="6"/>
        <v>208.97110425599993</v>
      </c>
      <c r="N18" s="26">
        <f t="shared" si="7"/>
        <v>46.438023167999987</v>
      </c>
    </row>
    <row r="19" spans="1:14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8">E19/B19</f>
        <v>0.33</v>
      </c>
      <c r="J19" s="25">
        <v>12</v>
      </c>
      <c r="K19" s="26">
        <f t="shared" si="4"/>
        <v>222.90251120639994</v>
      </c>
      <c r="L19" s="26">
        <f t="shared" si="5"/>
        <v>195.03969730559993</v>
      </c>
      <c r="M19" s="26">
        <f t="shared" si="6"/>
        <v>250.76532510719994</v>
      </c>
      <c r="N19" s="26">
        <f t="shared" si="7"/>
        <v>55.725627801599984</v>
      </c>
    </row>
    <row r="20" spans="1:14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8"/>
        <v>0.32167832167832167</v>
      </c>
      <c r="J20" s="25">
        <v>13</v>
      </c>
      <c r="K20" s="26">
        <f t="shared" si="4"/>
        <v>267.48301344767992</v>
      </c>
      <c r="L20" s="26">
        <f t="shared" si="5"/>
        <v>234.04763676671993</v>
      </c>
      <c r="M20" s="26">
        <f t="shared" si="6"/>
        <v>300.91839012863989</v>
      </c>
      <c r="N20" s="26">
        <f t="shared" si="7"/>
        <v>66.870753361919981</v>
      </c>
    </row>
    <row r="21" spans="1:14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8"/>
        <v>0.29493087557603687</v>
      </c>
      <c r="J21" s="25">
        <v>14</v>
      </c>
      <c r="K21" s="26">
        <f t="shared" si="4"/>
        <v>320.97961613721588</v>
      </c>
      <c r="L21" s="26">
        <f t="shared" si="5"/>
        <v>280.85716412006389</v>
      </c>
      <c r="M21" s="26">
        <f t="shared" si="6"/>
        <v>361.10206815436788</v>
      </c>
      <c r="N21" s="26">
        <f t="shared" si="7"/>
        <v>80.244904034303971</v>
      </c>
    </row>
    <row r="22" spans="1:14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8"/>
        <v>0.28611898016997167</v>
      </c>
      <c r="J22" s="25">
        <v>15</v>
      </c>
      <c r="K22" s="26">
        <f t="shared" si="4"/>
        <v>385.17553936465907</v>
      </c>
      <c r="L22" s="26">
        <f t="shared" si="5"/>
        <v>337.0285969440767</v>
      </c>
      <c r="M22" s="26">
        <f t="shared" si="6"/>
        <v>433.32248178524145</v>
      </c>
      <c r="N22" s="26">
        <f t="shared" si="7"/>
        <v>96.293884841164768</v>
      </c>
    </row>
    <row r="23" spans="1:14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8"/>
        <v>0.31376146788990827</v>
      </c>
      <c r="J23" s="25">
        <v>16</v>
      </c>
      <c r="K23" s="26">
        <f t="shared" si="4"/>
        <v>462.21064723759088</v>
      </c>
      <c r="L23" s="26">
        <f t="shared" si="5"/>
        <v>404.43431633289202</v>
      </c>
      <c r="M23" s="26">
        <f t="shared" si="6"/>
        <v>519.98697814228979</v>
      </c>
      <c r="N23" s="26">
        <f t="shared" si="7"/>
        <v>115.55266180939772</v>
      </c>
    </row>
    <row r="24" spans="1:14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8"/>
        <v>0.28704784130688449</v>
      </c>
      <c r="J24" s="25">
        <v>17</v>
      </c>
      <c r="K24" s="26">
        <f t="shared" si="4"/>
        <v>554.65277668510907</v>
      </c>
      <c r="L24" s="26">
        <f t="shared" si="5"/>
        <v>485.32117959947044</v>
      </c>
      <c r="M24" s="26">
        <f t="shared" si="6"/>
        <v>623.98437377074765</v>
      </c>
      <c r="N24" s="26">
        <f t="shared" si="7"/>
        <v>138.66319417127727</v>
      </c>
    </row>
    <row r="25" spans="1:14">
      <c r="J25" s="25">
        <v>18</v>
      </c>
      <c r="K25" s="26">
        <f t="shared" si="4"/>
        <v>665.58333202213089</v>
      </c>
      <c r="L25" s="26">
        <f t="shared" si="5"/>
        <v>582.38541551936453</v>
      </c>
      <c r="M25" s="26">
        <f t="shared" si="6"/>
        <v>748.78124852489725</v>
      </c>
      <c r="N25" s="26">
        <f t="shared" si="7"/>
        <v>166.39583300553272</v>
      </c>
    </row>
    <row r="26" spans="1:14">
      <c r="A26" t="s">
        <v>8</v>
      </c>
      <c r="J26" s="25">
        <v>19</v>
      </c>
      <c r="K26" s="26">
        <f t="shared" si="4"/>
        <v>798.69999842655704</v>
      </c>
      <c r="L26" s="26">
        <f t="shared" si="5"/>
        <v>698.86249862323746</v>
      </c>
      <c r="M26" s="26">
        <f t="shared" si="6"/>
        <v>898.53749822987663</v>
      </c>
      <c r="N26" s="26">
        <f t="shared" si="7"/>
        <v>199.67499960663926</v>
      </c>
    </row>
    <row r="27" spans="1:14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14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14">
      <c r="A29">
        <v>2</v>
      </c>
      <c r="B29">
        <v>70</v>
      </c>
      <c r="C29">
        <f t="shared" ref="C29:C36" si="9">B29-E29/2</f>
        <v>59.5</v>
      </c>
      <c r="D29">
        <f t="shared" ref="D29:D36" si="10">B29+E29/2</f>
        <v>80.5</v>
      </c>
      <c r="E29">
        <f t="shared" ref="E29:E46" si="11">F29*B29</f>
        <v>21</v>
      </c>
      <c r="F29">
        <f t="shared" ref="F29:F46" si="12">0.3</f>
        <v>0.3</v>
      </c>
    </row>
    <row r="30" spans="1:14">
      <c r="A30">
        <v>3</v>
      </c>
      <c r="B30">
        <v>80</v>
      </c>
      <c r="C30">
        <f t="shared" si="9"/>
        <v>68</v>
      </c>
      <c r="D30">
        <f t="shared" si="10"/>
        <v>92</v>
      </c>
      <c r="E30">
        <f t="shared" si="11"/>
        <v>24</v>
      </c>
      <c r="F30">
        <f t="shared" si="12"/>
        <v>0.3</v>
      </c>
    </row>
    <row r="31" spans="1:14">
      <c r="A31">
        <v>4</v>
      </c>
      <c r="B31">
        <v>90</v>
      </c>
      <c r="C31">
        <f t="shared" si="9"/>
        <v>76.5</v>
      </c>
      <c r="D31">
        <f t="shared" si="10"/>
        <v>103.5</v>
      </c>
      <c r="E31">
        <f t="shared" si="11"/>
        <v>27</v>
      </c>
      <c r="F31">
        <f t="shared" si="12"/>
        <v>0.3</v>
      </c>
    </row>
    <row r="32" spans="1:14">
      <c r="A32">
        <v>5</v>
      </c>
      <c r="B32">
        <v>100</v>
      </c>
      <c r="C32">
        <f t="shared" si="9"/>
        <v>85</v>
      </c>
      <c r="D32">
        <f t="shared" si="10"/>
        <v>115</v>
      </c>
      <c r="E32">
        <f t="shared" si="11"/>
        <v>30</v>
      </c>
      <c r="F32">
        <f t="shared" si="12"/>
        <v>0.3</v>
      </c>
    </row>
    <row r="33" spans="1:6">
      <c r="A33">
        <v>6</v>
      </c>
      <c r="B33">
        <v>115</v>
      </c>
      <c r="C33">
        <f t="shared" si="9"/>
        <v>97.75</v>
      </c>
      <c r="D33">
        <f t="shared" si="10"/>
        <v>132.25</v>
      </c>
      <c r="E33">
        <f t="shared" si="11"/>
        <v>34.5</v>
      </c>
      <c r="F33">
        <f t="shared" si="12"/>
        <v>0.3</v>
      </c>
    </row>
    <row r="34" spans="1:6">
      <c r="A34">
        <v>7</v>
      </c>
      <c r="B34">
        <v>130</v>
      </c>
      <c r="C34">
        <f t="shared" si="9"/>
        <v>110.5</v>
      </c>
      <c r="D34">
        <f t="shared" si="10"/>
        <v>149.5</v>
      </c>
      <c r="E34">
        <f t="shared" si="11"/>
        <v>39</v>
      </c>
      <c r="F34">
        <f t="shared" si="12"/>
        <v>0.3</v>
      </c>
    </row>
    <row r="35" spans="1:6">
      <c r="A35">
        <v>8</v>
      </c>
      <c r="B35">
        <v>145</v>
      </c>
      <c r="C35">
        <f t="shared" si="9"/>
        <v>123.25</v>
      </c>
      <c r="D35">
        <f t="shared" si="10"/>
        <v>166.75</v>
      </c>
      <c r="E35">
        <f t="shared" si="11"/>
        <v>43.5</v>
      </c>
      <c r="F35">
        <f t="shared" si="12"/>
        <v>0.3</v>
      </c>
    </row>
    <row r="36" spans="1:6">
      <c r="A36">
        <v>9</v>
      </c>
      <c r="B36">
        <v>160</v>
      </c>
      <c r="C36">
        <f t="shared" si="9"/>
        <v>136</v>
      </c>
      <c r="D36">
        <f t="shared" si="10"/>
        <v>184</v>
      </c>
      <c r="E36">
        <f t="shared" si="11"/>
        <v>48</v>
      </c>
      <c r="F36">
        <f t="shared" si="12"/>
        <v>0.3</v>
      </c>
    </row>
    <row r="37" spans="1:6">
      <c r="A37">
        <v>10</v>
      </c>
      <c r="B37">
        <v>175</v>
      </c>
      <c r="C37">
        <f t="shared" ref="C37:C46" si="13">B37-E37/2</f>
        <v>148.75</v>
      </c>
      <c r="D37">
        <f t="shared" ref="D37:D46" si="14">B37+E37/2</f>
        <v>201.25</v>
      </c>
      <c r="E37">
        <f t="shared" si="11"/>
        <v>52.5</v>
      </c>
      <c r="F37">
        <f t="shared" si="12"/>
        <v>0.3</v>
      </c>
    </row>
    <row r="38" spans="1:6">
      <c r="A38">
        <v>11</v>
      </c>
      <c r="B38">
        <v>195</v>
      </c>
      <c r="C38">
        <f t="shared" si="13"/>
        <v>165.75</v>
      </c>
      <c r="D38">
        <f t="shared" si="14"/>
        <v>224.25</v>
      </c>
      <c r="E38">
        <f t="shared" si="11"/>
        <v>58.5</v>
      </c>
      <c r="F38">
        <f t="shared" si="12"/>
        <v>0.3</v>
      </c>
    </row>
    <row r="39" spans="1:6">
      <c r="A39">
        <v>12</v>
      </c>
      <c r="B39">
        <v>220</v>
      </c>
      <c r="C39">
        <f t="shared" si="13"/>
        <v>187</v>
      </c>
      <c r="D39">
        <f t="shared" si="14"/>
        <v>253</v>
      </c>
      <c r="E39">
        <f t="shared" si="11"/>
        <v>66</v>
      </c>
      <c r="F39">
        <f t="shared" si="12"/>
        <v>0.3</v>
      </c>
    </row>
    <row r="40" spans="1:6">
      <c r="A40">
        <v>13</v>
      </c>
      <c r="B40">
        <v>255</v>
      </c>
      <c r="C40">
        <f t="shared" si="13"/>
        <v>216.75</v>
      </c>
      <c r="D40">
        <f t="shared" si="14"/>
        <v>293.25</v>
      </c>
      <c r="E40">
        <f t="shared" si="11"/>
        <v>76.5</v>
      </c>
      <c r="F40">
        <f t="shared" si="12"/>
        <v>0.3</v>
      </c>
    </row>
    <row r="41" spans="1:6">
      <c r="A41">
        <v>14</v>
      </c>
      <c r="B41">
        <v>295</v>
      </c>
      <c r="C41">
        <f t="shared" si="13"/>
        <v>250.75</v>
      </c>
      <c r="D41">
        <f t="shared" si="14"/>
        <v>339.25</v>
      </c>
      <c r="E41">
        <f t="shared" si="11"/>
        <v>88.5</v>
      </c>
      <c r="F41">
        <f t="shared" si="12"/>
        <v>0.3</v>
      </c>
    </row>
    <row r="42" spans="1:6">
      <c r="A42">
        <v>15</v>
      </c>
      <c r="B42">
        <v>340</v>
      </c>
      <c r="C42">
        <f t="shared" si="13"/>
        <v>289</v>
      </c>
      <c r="D42">
        <f t="shared" si="14"/>
        <v>391</v>
      </c>
      <c r="E42">
        <f t="shared" si="11"/>
        <v>102</v>
      </c>
      <c r="F42">
        <f t="shared" si="12"/>
        <v>0.3</v>
      </c>
    </row>
    <row r="43" spans="1:6">
      <c r="A43">
        <v>16</v>
      </c>
      <c r="B43">
        <v>390</v>
      </c>
      <c r="C43">
        <f t="shared" si="13"/>
        <v>331.5</v>
      </c>
      <c r="D43">
        <f t="shared" si="14"/>
        <v>448.5</v>
      </c>
      <c r="E43">
        <f t="shared" si="11"/>
        <v>117</v>
      </c>
      <c r="F43">
        <f t="shared" si="12"/>
        <v>0.3</v>
      </c>
    </row>
    <row r="44" spans="1:6">
      <c r="A44">
        <v>17</v>
      </c>
      <c r="B44">
        <v>450</v>
      </c>
      <c r="C44">
        <f t="shared" si="13"/>
        <v>382.5</v>
      </c>
      <c r="D44">
        <f t="shared" si="14"/>
        <v>517.5</v>
      </c>
      <c r="E44">
        <f t="shared" si="11"/>
        <v>135</v>
      </c>
      <c r="F44">
        <f t="shared" si="12"/>
        <v>0.3</v>
      </c>
    </row>
    <row r="45" spans="1:6">
      <c r="A45">
        <v>18</v>
      </c>
      <c r="B45">
        <v>520</v>
      </c>
      <c r="C45">
        <f t="shared" si="13"/>
        <v>442</v>
      </c>
      <c r="D45">
        <f t="shared" si="14"/>
        <v>598</v>
      </c>
      <c r="E45">
        <f t="shared" si="11"/>
        <v>156</v>
      </c>
      <c r="F45">
        <f t="shared" si="12"/>
        <v>0.3</v>
      </c>
    </row>
    <row r="46" spans="1:6">
      <c r="A46">
        <v>19</v>
      </c>
      <c r="B46">
        <v>600</v>
      </c>
      <c r="C46">
        <f t="shared" si="13"/>
        <v>510</v>
      </c>
      <c r="D46">
        <f t="shared" si="14"/>
        <v>690</v>
      </c>
      <c r="E46">
        <f t="shared" si="11"/>
        <v>180</v>
      </c>
      <c r="F46">
        <f t="shared" si="12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5">B51-E51/2</f>
        <v>42.5</v>
      </c>
      <c r="D51">
        <f t="shared" ref="D51:D64" si="16">B51+E51/2</f>
        <v>57.5</v>
      </c>
      <c r="E51">
        <f t="shared" ref="E51:E64" si="17">F51*B51</f>
        <v>15</v>
      </c>
      <c r="F51">
        <f t="shared" ref="F51:F63" si="18">0.3</f>
        <v>0.3</v>
      </c>
      <c r="G51">
        <v>11.3</v>
      </c>
    </row>
    <row r="52" spans="1:7">
      <c r="A52">
        <v>3</v>
      </c>
      <c r="B52">
        <v>60</v>
      </c>
      <c r="C52">
        <f t="shared" si="15"/>
        <v>53.1</v>
      </c>
      <c r="D52">
        <f t="shared" si="16"/>
        <v>66.900000000000006</v>
      </c>
      <c r="E52">
        <f t="shared" si="17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5"/>
        <v>60.18</v>
      </c>
      <c r="D53">
        <f t="shared" si="16"/>
        <v>75.819999999999993</v>
      </c>
      <c r="E53">
        <f t="shared" si="17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5"/>
        <v>69.03</v>
      </c>
      <c r="D54">
        <f t="shared" si="16"/>
        <v>86.97</v>
      </c>
      <c r="E54">
        <f t="shared" si="17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5"/>
        <v>78.765000000000001</v>
      </c>
      <c r="D55">
        <f t="shared" si="16"/>
        <v>99.234999999999999</v>
      </c>
      <c r="E55">
        <f t="shared" si="17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5"/>
        <v>88.5</v>
      </c>
      <c r="D56">
        <f t="shared" si="16"/>
        <v>111.5</v>
      </c>
      <c r="E56">
        <f t="shared" si="17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5"/>
        <v>101.15</v>
      </c>
      <c r="D57">
        <f t="shared" si="16"/>
        <v>136.85</v>
      </c>
      <c r="E57">
        <f t="shared" si="17"/>
        <v>35.699999999999996</v>
      </c>
      <c r="F57">
        <f t="shared" si="18"/>
        <v>0.3</v>
      </c>
      <c r="G57">
        <v>3.6</v>
      </c>
    </row>
    <row r="58" spans="1:7">
      <c r="A58">
        <v>9</v>
      </c>
      <c r="B58">
        <v>140</v>
      </c>
      <c r="C58">
        <f t="shared" si="15"/>
        <v>119</v>
      </c>
      <c r="D58">
        <f t="shared" si="16"/>
        <v>161</v>
      </c>
      <c r="E58">
        <f t="shared" si="17"/>
        <v>42</v>
      </c>
      <c r="F58">
        <f t="shared" si="18"/>
        <v>0.3</v>
      </c>
      <c r="G58">
        <v>2.8</v>
      </c>
    </row>
    <row r="59" spans="1:7">
      <c r="A59">
        <v>10</v>
      </c>
      <c r="B59">
        <v>166</v>
      </c>
      <c r="C59">
        <f t="shared" si="15"/>
        <v>141.1</v>
      </c>
      <c r="D59">
        <f t="shared" si="16"/>
        <v>190.9</v>
      </c>
      <c r="E59">
        <f t="shared" si="17"/>
        <v>49.8</v>
      </c>
      <c r="F59">
        <f t="shared" si="18"/>
        <v>0.3</v>
      </c>
      <c r="G59">
        <v>3</v>
      </c>
    </row>
    <row r="60" spans="1:7">
      <c r="A60">
        <v>11</v>
      </c>
      <c r="B60">
        <v>195</v>
      </c>
      <c r="C60">
        <f t="shared" si="15"/>
        <v>165.75</v>
      </c>
      <c r="D60">
        <f t="shared" si="16"/>
        <v>224.25</v>
      </c>
      <c r="E60">
        <f t="shared" si="17"/>
        <v>58.5</v>
      </c>
      <c r="F60">
        <f t="shared" si="18"/>
        <v>0.3</v>
      </c>
      <c r="G60">
        <v>2.7</v>
      </c>
    </row>
    <row r="61" spans="1:7">
      <c r="A61">
        <v>12</v>
      </c>
      <c r="B61">
        <v>235</v>
      </c>
      <c r="C61">
        <f t="shared" si="15"/>
        <v>199.75</v>
      </c>
      <c r="D61">
        <f t="shared" si="16"/>
        <v>270.25</v>
      </c>
      <c r="E61">
        <f t="shared" si="17"/>
        <v>70.5</v>
      </c>
      <c r="F61">
        <f t="shared" si="18"/>
        <v>0.3</v>
      </c>
      <c r="G61">
        <v>3.6</v>
      </c>
    </row>
    <row r="62" spans="1:7">
      <c r="A62">
        <v>13</v>
      </c>
      <c r="B62">
        <v>280</v>
      </c>
      <c r="C62">
        <f t="shared" si="15"/>
        <v>238</v>
      </c>
      <c r="D62">
        <f t="shared" si="16"/>
        <v>322</v>
      </c>
      <c r="E62">
        <f t="shared" si="17"/>
        <v>84</v>
      </c>
      <c r="F62">
        <f t="shared" si="18"/>
        <v>0.3</v>
      </c>
      <c r="G62">
        <v>6.2</v>
      </c>
    </row>
    <row r="63" spans="1:7">
      <c r="A63">
        <v>14</v>
      </c>
      <c r="B63">
        <v>337</v>
      </c>
      <c r="C63">
        <f t="shared" si="15"/>
        <v>286.45</v>
      </c>
      <c r="D63">
        <f t="shared" si="16"/>
        <v>387.55</v>
      </c>
      <c r="E63">
        <f t="shared" si="17"/>
        <v>101.1</v>
      </c>
      <c r="F63">
        <f t="shared" si="18"/>
        <v>0.3</v>
      </c>
      <c r="G63">
        <v>9.1999999999999993</v>
      </c>
    </row>
    <row r="64" spans="1:7">
      <c r="A64">
        <v>15</v>
      </c>
      <c r="B64">
        <v>402</v>
      </c>
      <c r="C64">
        <f t="shared" si="15"/>
        <v>355.77</v>
      </c>
      <c r="D64">
        <f t="shared" si="16"/>
        <v>448.23</v>
      </c>
      <c r="E64">
        <f t="shared" si="17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NominalSet</vt:lpstr>
      <vt:lpstr>InitialSet</vt:lpstr>
      <vt:lpstr>Comparisons</vt:lpstr>
    </vt:vector>
  </TitlesOfParts>
  <Company>University of Minnesota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Shaul Hanany</cp:lastModifiedBy>
  <dcterms:created xsi:type="dcterms:W3CDTF">2017-04-18T19:10:53Z</dcterms:created>
  <dcterms:modified xsi:type="dcterms:W3CDTF">2017-07-14T20:05:29Z</dcterms:modified>
</cp:coreProperties>
</file>